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'Sheet1'!$A$4:$H$164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<sst xmlns="http://schemas.openxmlformats.org/spreadsheetml/2006/main" count="250" uniqueCount="162">
  <si>
    <t>Average Cost</t>
  </si>
  <si>
    <t>Symbol</t>
  </si>
  <si>
    <t>BCE INC COM NEW</t>
  </si>
  <si>
    <t>BROOKFIELD BUSINESS PARTNERS L P LIMITED PARTNERSHIP UNITS</t>
  </si>
  <si>
    <t>CHEVRON CORPORATION</t>
  </si>
  <si>
    <t>CVX</t>
  </si>
  <si>
    <t>BCE</t>
  </si>
  <si>
    <t>BBU.UN</t>
  </si>
  <si>
    <t>XOM</t>
  </si>
  <si>
    <t>EXXON MOBIL CORP</t>
  </si>
  <si>
    <t>JNJ</t>
  </si>
  <si>
    <t>NKE</t>
  </si>
  <si>
    <t>WMT</t>
  </si>
  <si>
    <t>JOHNSON &amp; JOHNSON</t>
  </si>
  <si>
    <t>NIKE INC CL-B</t>
  </si>
  <si>
    <t>WAL MART STORES INC</t>
  </si>
  <si>
    <t>BNS</t>
  </si>
  <si>
    <t>CANADIAN NATIONAL RAILWAY</t>
  </si>
  <si>
    <t>CNR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</si>
  <si>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</si>
  <si>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</si>
  <si>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</si>
  <si>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</si>
  <si>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</si>
  <si>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</si>
  <si>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</si>
  <si>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</si>
  <si>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INVESTMENT ACCOUNT #3</t>
  </si>
  <si>
    <t>INVESTMENT ACCOUNT #4</t>
  </si>
  <si>
    <t>GENUINE PARTS COMPANY</t>
  </si>
  <si>
    <t>GPC</t>
  </si>
  <si>
    <t>TOTAL MARKET VALUE CANADIAN</t>
  </si>
  <si>
    <t>TOTAL MARKET VALUE US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</si>
  <si>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</si>
  <si>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</si>
  <si>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</si>
  <si>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</si>
  <si>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</si>
  <si>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</si>
  <si>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</si>
  <si>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</si>
  <si>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</si>
  <si>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</si>
  <si>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TD</t>
  </si>
  <si>
    <t>INVESTMENT ACCOUNT #8</t>
  </si>
  <si>
    <t>INVESTMENT ACCOUNT #9</t>
  </si>
  <si>
    <t>BERKSHIRE HATHAWAY - CLASS B</t>
  </si>
  <si>
    <t>BRK-B</t>
  </si>
  <si>
    <t>FEDEX</t>
  </si>
  <si>
    <t>FDX</t>
  </si>
  <si>
    <t>CME GROUP</t>
  </si>
  <si>
    <t>CME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</si>
  <si>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</si>
  <si>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</si>
  <si>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</si>
  <si>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</si>
  <si>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</si>
  <si>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</si>
  <si>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</si>
  <si>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</si>
  <si>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</si>
  <si>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</si>
  <si>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</si>
  <si>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</si>
  <si>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</si>
  <si>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</si>
  <si>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</si>
  <si>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</si>
  <si>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</si>
  <si>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</si>
  <si>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</si>
  <si>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</si>
  <si>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</si>
  <si>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</si>
  <si>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</si>
  <si>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</si>
  <si>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</si>
  <si>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</si>
  <si>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MASTERCARD INCORPORATED</t>
  </si>
  <si>
    <t>EXXON MOBIL</t>
  </si>
  <si>
    <t>PAYCHEX INC.</t>
  </si>
  <si>
    <t>UNION PACIFIC CORP.</t>
  </si>
  <si>
    <t>UNP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</si>
  <si>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</si>
  <si>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</si>
  <si>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</si>
  <si>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</si>
  <si>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</si>
  <si>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</si>
  <si>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</si>
  <si>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</si>
  <si>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 xml:space="preserve">BROOKFIELD RENEWABLE CORP CL A SUB VTG </t>
  </si>
  <si>
    <t>BEPC</t>
  </si>
  <si>
    <t>RAYTHEON TECHNOLOGIES CORP.</t>
  </si>
  <si>
    <t>CHURCH &amp; DWIGHT CO., INC.</t>
  </si>
  <si>
    <t>CHD</t>
  </si>
  <si>
    <t>LOCKHEED MARTIN CORPORATION</t>
  </si>
  <si>
    <t>LMT</t>
  </si>
  <si>
    <t>INVESTMENT ACCOUNT #5</t>
  </si>
  <si>
    <t>INVESTMENT ACCOUNT #6</t>
  </si>
  <si>
    <t>INVESTMENT ACCOUNT #7</t>
  </si>
  <si>
    <t>MERCK</t>
  </si>
  <si>
    <t>MRK</t>
  </si>
  <si>
    <t>THE BANK OF NOVA SCOTIA</t>
  </si>
  <si>
    <t>CANADIAN IMPERIAL BANK OF COMMERCE</t>
  </si>
  <si>
    <t>THE TORONTO-DOMINION BANK</t>
  </si>
  <si>
    <t>GRAND TOTAL CANADIAN DOLLAR INVESTMENTS</t>
  </si>
  <si>
    <t>GRAND TOTAL US DOLLAR INVESTMENTS</t>
  </si>
  <si>
    <t>ROLLINS</t>
  </si>
  <si>
    <t>ROL</t>
  </si>
  <si>
    <t xml:space="preserve">BROOKFIELD ASSET MANAGEMENT REINSURANCE PARTNERS LTD CL A EXCHNBL SHRS </t>
  </si>
  <si>
    <t>BROOKFIELD ASSET MANAGEMENT REINSURANCE PARTNERS LTD CL A EXCHNBL SHRS</t>
  </si>
  <si>
    <t>VISA</t>
  </si>
  <si>
    <t>V</t>
  </si>
  <si>
    <t>INTERCONTINENTAL EXCHANGE</t>
  </si>
  <si>
    <t>ICE</t>
  </si>
  <si>
    <t>BLACKSTONE</t>
  </si>
  <si>
    <t>BX</t>
  </si>
  <si>
    <t>INTUITIVE SURGICAL</t>
  </si>
  <si>
    <t>ISRG</t>
  </si>
  <si>
    <t>ATD</t>
  </si>
  <si>
    <t>DANAHER</t>
  </si>
  <si>
    <t>DHR</t>
  </si>
  <si>
    <t>COPART</t>
  </si>
  <si>
    <t>CPRT</t>
  </si>
  <si>
    <t>AUTOMATIC DATA PROCESSING</t>
  </si>
  <si>
    <t>ADP</t>
  </si>
  <si>
    <t>BROOKFIELD BUSINESS CORP CL A EXCHANGEABLE SUB VTG</t>
  </si>
  <si>
    <t>BBUC</t>
  </si>
  <si>
    <t>HOME DEPOT</t>
  </si>
  <si>
    <t>HD</t>
  </si>
  <si>
    <t>WEST PHARMACEUTICAL</t>
  </si>
  <si>
    <t>WST</t>
  </si>
  <si>
    <t>BROOKFIELD ASSET MANAGEMENT</t>
  </si>
  <si>
    <t>BROOKFIELD CORPORATION</t>
  </si>
  <si>
    <t>BN</t>
  </si>
  <si>
    <t>BAM</t>
  </si>
  <si>
    <t xml:space="preserve">BROOKFIELD CORP VTG SHS CL A </t>
  </si>
  <si>
    <t xml:space="preserve">BROOKFIELD ASSET MGMT LTD CL A LTD VTG SHS </t>
  </si>
  <si>
    <t>BROOKFIELD CORP VTG SHS CL A</t>
  </si>
  <si>
    <t>BNRE</t>
  </si>
  <si>
    <t>BLACKROCK</t>
  </si>
  <si>
    <t>BLK</t>
  </si>
  <si>
    <t>CANADIAN PACIFIC KANSAS CITY LIMITED</t>
  </si>
  <si>
    <t>AGILENT TECHNOLOGIES</t>
  </si>
  <si>
    <t>A</t>
  </si>
  <si>
    <t>THERMO FISHER SCIENTIFIC</t>
  </si>
  <si>
    <t>TMO</t>
  </si>
  <si>
    <t>NASDAQ</t>
  </si>
  <si>
    <t>NDAQ</t>
  </si>
  <si>
    <t>PAYCOM SOFTWARE</t>
  </si>
  <si>
    <t>PAYC</t>
  </si>
  <si>
    <t>ZOOM VIDEO COMMUNICATIONS</t>
  </si>
  <si>
    <t>ZM</t>
  </si>
  <si>
    <t>FFJ PORTFOLIO AS AT MARCH 31, 2024</t>
  </si>
  <si>
    <t>Quantity as at MARCH 31, 2024</t>
  </si>
  <si>
    <t>Market Price as at MARCH 31, 2024</t>
  </si>
  <si>
    <t>Book Value as at MARCH 31, 2024</t>
  </si>
  <si>
    <t>Market Value as at MARCH 31, 2024</t>
  </si>
  <si>
    <t>Variance Book Value and Market Value as at MARCH 31, 2024</t>
  </si>
  <si>
    <t>VEEVA SYSTEMS</t>
  </si>
  <si>
    <t>VEEV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</si>
</sst>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00"/>
    <numFmt numFmtId="174" formatCode="&quot;$&quot;#,##0.0000_);[Red]\(&quot;$&quot;#,##0.0000\)"/>
    <numFmt numFmtId="175" formatCode="&quot;$&quot;#,##0.0000_);\(&quot;$&quot;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0"/>
    <numFmt numFmtId="181" formatCode="&quot;$&quot;#,##0.00;[Red]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72" fontId="37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/>
    </xf>
    <xf numFmtId="172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7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3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37" fillId="0" borderId="0" xfId="0" applyNumberFormat="1" applyFont="1" applyAlignment="1">
      <alignment horizontal="center" wrapText="1"/>
    </xf>
    <xf numFmtId="180" fontId="0" fillId="0" borderId="0" xfId="0" applyNumberFormat="1" applyAlignment="1">
      <alignment horizontal="center"/>
    </xf>
    <xf numFmtId="180" fontId="0" fillId="0" borderId="0" xfId="0" applyNumberFormat="1" applyFont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 wrapText="1"/>
    </xf>
    <xf numFmtId="180" fontId="37" fillId="0" borderId="0" xfId="0" applyNumberFormat="1" applyFont="1" applyAlignment="1">
      <alignment horizontal="center" wrapText="1"/>
    </xf>
    <xf numFmtId="180" fontId="37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 wrapText="1"/>
    </xf>
    <xf numFmtId="180" fontId="0" fillId="0" borderId="0" xfId="0" applyNumberFormat="1" applyAlignment="1">
      <alignment/>
    </xf>
    <xf numFmtId="180" fontId="37" fillId="0" borderId="0" xfId="0" applyNumberFormat="1" applyFont="1" applyAlignment="1">
      <alignment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4"/>
  <sheetViews>
    <sheetView tabSelected="1" workbookViewId="0" topLeftCell="A1">
      <selection activeCell="C27" sqref="C27"/>
    </sheetView>
  </sheetViews>
  <sheetFormatPr defaultColWidth="9.140625" defaultRowHeight="15"/>
  <cols>
    <col min="1" max="1" width="64.140625" style="0" customWidth="1"/>
    <col min="2" max="2" width="10.7109375" style="26" customWidth="1"/>
    <col min="3" max="3" width="17.57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4" customWidth="1"/>
    <col min="9" max="9" width="13.140625" style="26" customWidth="1"/>
    <col min="10" max="10" width="10.140625" style="0" bestFit="1" customWidth="1"/>
  </cols>
  <sheetData>
    <row r="1" spans="1:8" ht="15">
      <c r="A1" s="80" t="s">
        <v>154</v>
      </c>
      <c r="B1" s="80"/>
      <c r="C1" s="80"/>
      <c r="D1" s="80"/>
      <c r="E1" s="80"/>
      <c r="F1" s="80"/>
      <c r="G1" s="80"/>
      <c r="H1" s="80"/>
    </row>
    <row r="2" spans="1:8" ht="30" customHeight="1">
      <c r="A2" s="82"/>
      <c r="B2" s="82"/>
      <c r="C2" s="82"/>
      <c r="D2" s="82"/>
      <c r="E2" s="82"/>
      <c r="F2" s="82"/>
      <c r="G2" s="82"/>
      <c r="H2" s="82"/>
    </row>
    <row r="3" spans="1:9" ht="45" customHeight="1">
      <c r="A3" s="1"/>
      <c r="B3" s="19" t="s">
        <v>1</v>
      </c>
      <c r="C3" s="79" t="s">
        <v>155</v>
      </c>
      <c r="D3" s="19" t="s">
        <v>0</v>
      </c>
      <c r="E3" s="79" t="s">
        <v>156</v>
      </c>
      <c r="F3" s="17" t="s">
        <v>157</v>
      </c>
      <c r="G3" s="17" t="s">
        <v>158</v>
      </c>
      <c r="H3" s="17" t="s">
        <v>159</v>
      </c>
      <c r="I3" s="11"/>
    </row>
    <row r="4" spans="1:9" ht="15">
      <c r="A4" s="25" t="s">
        <v>21</v>
      </c>
      <c r="B4" s="2"/>
      <c r="C4" s="2"/>
      <c r="D4" s="2"/>
      <c r="E4" s="10"/>
      <c r="F4" s="12"/>
      <c r="G4" s="16"/>
      <c r="H4" s="16"/>
      <c r="I4" s="11"/>
    </row>
    <row r="5" spans="1:9" ht="15">
      <c r="A5" s="15" t="s">
        <v>22</v>
      </c>
      <c r="B5" s="2"/>
      <c r="C5" s="2"/>
      <c r="D5" s="2"/>
      <c r="E5" s="10"/>
      <c r="F5" s="12"/>
      <c r="G5" s="16"/>
      <c r="H5" s="16"/>
      <c r="I5" s="11"/>
    </row>
    <row r="6" spans="1:9" ht="15" customHeight="1">
      <c r="A6" s="5" t="s">
        <v>103</v>
      </c>
      <c r="B6" s="12" t="s">
        <v>16</v>
      </c>
      <c r="C6" s="2">
        <v>830</v>
      </c>
      <c r="D6" s="71">
        <v>73.7549</v>
      </c>
      <c r="E6" s="44">
        <v>70.07</v>
      </c>
      <c r="F6" s="7">
        <f aca="true" t="shared" si="0" ref="F6:F12">C6*D6</f>
        <v>61216.567</v>
      </c>
      <c r="G6" s="16">
        <f aca="true" t="shared" si="1" ref="G6:G12">C6*E6</f>
        <v>58158.09999999999</v>
      </c>
      <c r="H6" s="16">
        <f aca="true" t="shared" si="2" ref="H6:H13">G6-F6</f>
        <v>-3058.4670000000115</v>
      </c>
      <c r="I6" s="11"/>
    </row>
    <row r="7" spans="1:9" ht="15" customHeight="1">
      <c r="A7" s="5" t="s">
        <v>2</v>
      </c>
      <c r="B7" s="4" t="s">
        <v>6</v>
      </c>
      <c r="C7" s="2">
        <v>904</v>
      </c>
      <c r="D7" s="71">
        <v>51.1819</v>
      </c>
      <c r="E7" s="44">
        <v>46.03</v>
      </c>
      <c r="F7" s="7">
        <f t="shared" si="0"/>
        <v>46268.4376</v>
      </c>
      <c r="G7" s="16">
        <f t="shared" si="1"/>
        <v>41611.12</v>
      </c>
      <c r="H7" s="16">
        <f t="shared" si="2"/>
        <v>-4657.317599999995</v>
      </c>
      <c r="I7" s="11"/>
    </row>
    <row r="8" spans="1:9" ht="15" customHeight="1">
      <c r="A8" t="s">
        <v>138</v>
      </c>
      <c r="B8" s="4" t="s">
        <v>136</v>
      </c>
      <c r="C8" s="2">
        <v>149</v>
      </c>
      <c r="D8" s="71">
        <v>17.527</v>
      </c>
      <c r="E8" s="44">
        <v>56.9</v>
      </c>
      <c r="F8" s="7">
        <f>C8*D8</f>
        <v>2611.523</v>
      </c>
      <c r="G8" s="16">
        <f>C8*E8</f>
        <v>8478.1</v>
      </c>
      <c r="H8" s="16">
        <f>G8-F8</f>
        <v>5866.577</v>
      </c>
      <c r="I8" s="11"/>
    </row>
    <row r="9" spans="1:9" ht="15" customHeight="1">
      <c r="A9" t="s">
        <v>139</v>
      </c>
      <c r="B9" s="4" t="s">
        <v>135</v>
      </c>
      <c r="C9" s="8">
        <v>596</v>
      </c>
      <c r="D9" s="71">
        <v>32.134</v>
      </c>
      <c r="E9" s="44">
        <v>56.68</v>
      </c>
      <c r="F9" s="7">
        <f t="shared" si="0"/>
        <v>19151.864</v>
      </c>
      <c r="G9" s="16">
        <f t="shared" si="1"/>
        <v>33781.28</v>
      </c>
      <c r="H9" s="16">
        <f t="shared" si="2"/>
        <v>14629.415999999997</v>
      </c>
      <c r="I9" s="11"/>
    </row>
    <row r="10" spans="1:9" ht="15" customHeight="1">
      <c r="A10" s="40" t="s">
        <v>111</v>
      </c>
      <c r="B10" s="4" t="s">
        <v>140</v>
      </c>
      <c r="C10" s="8">
        <v>2</v>
      </c>
      <c r="D10" s="71">
        <v>62.815</v>
      </c>
      <c r="E10" s="44">
        <v>56.98</v>
      </c>
      <c r="F10" s="7">
        <f>C10*D10</f>
        <v>125.63</v>
      </c>
      <c r="G10" s="16">
        <f>C10*E10</f>
        <v>113.96</v>
      </c>
      <c r="H10" s="16">
        <f>G10-F10</f>
        <v>-11.670000000000002</v>
      </c>
      <c r="I10" s="11"/>
    </row>
    <row r="11" spans="1:9" ht="15" customHeight="1">
      <c r="A11" s="6" t="s">
        <v>3</v>
      </c>
      <c r="B11" s="4" t="s">
        <v>7</v>
      </c>
      <c r="C11" s="8">
        <v>3</v>
      </c>
      <c r="D11" s="71">
        <v>1.88</v>
      </c>
      <c r="E11" s="44">
        <v>30</v>
      </c>
      <c r="F11" s="7">
        <f t="shared" si="0"/>
        <v>5.64</v>
      </c>
      <c r="G11" s="16">
        <f t="shared" si="1"/>
        <v>90</v>
      </c>
      <c r="H11" s="16">
        <f t="shared" si="2"/>
        <v>84.36</v>
      </c>
      <c r="I11" s="11"/>
    </row>
    <row r="12" spans="1:9" ht="15" customHeight="1">
      <c r="A12" t="s">
        <v>127</v>
      </c>
      <c r="B12" s="26" t="s">
        <v>128</v>
      </c>
      <c r="C12" s="8">
        <v>1</v>
      </c>
      <c r="D12" s="71">
        <v>14.73</v>
      </c>
      <c r="E12" s="44">
        <v>32.37</v>
      </c>
      <c r="F12" s="7">
        <f t="shared" si="0"/>
        <v>14.73</v>
      </c>
      <c r="G12" s="16">
        <f t="shared" si="1"/>
        <v>32.37</v>
      </c>
      <c r="H12" s="16">
        <f t="shared" si="2"/>
        <v>17.639999999999997</v>
      </c>
      <c r="I12" s="11"/>
    </row>
    <row r="13" spans="1:9" ht="15">
      <c r="A13" s="13" t="s">
        <v>25</v>
      </c>
      <c r="B13" s="11" t="s">
        <v>26</v>
      </c>
      <c r="C13" s="2">
        <v>204</v>
      </c>
      <c r="D13" s="71">
        <v>136.3312</v>
      </c>
      <c r="E13" s="44">
        <v>220.04</v>
      </c>
      <c r="F13" s="7">
        <f>C13*D13</f>
        <v>27811.5648</v>
      </c>
      <c r="G13" s="16">
        <f>C13*E13</f>
        <v>44888.159999999996</v>
      </c>
      <c r="H13" s="16">
        <f t="shared" si="2"/>
        <v>17076.595199999996</v>
      </c>
      <c r="I13" s="11"/>
    </row>
    <row r="14" spans="1:13" s="24" customFormat="1" ht="15" customHeight="1">
      <c r="A14" s="30" t="s">
        <v>31</v>
      </c>
      <c r="B14" s="21"/>
      <c r="C14" s="19"/>
      <c r="D14" s="72"/>
      <c r="E14" s="73"/>
      <c r="F14" s="55">
        <f>SUM(F6:F13)</f>
        <v>157205.9564</v>
      </c>
      <c r="G14" s="55">
        <f>SUM(G6:G13)</f>
        <v>187153.09</v>
      </c>
      <c r="H14" s="55">
        <f>SUM(H6:H13)</f>
        <v>29947.133599999986</v>
      </c>
      <c r="I14" s="56"/>
      <c r="M14" s="27"/>
    </row>
    <row r="15" spans="1:9" ht="15">
      <c r="A15" s="15"/>
      <c r="B15" s="2"/>
      <c r="C15" s="2"/>
      <c r="D15" s="71"/>
      <c r="E15" s="44"/>
      <c r="F15" s="12"/>
      <c r="G15" s="16"/>
      <c r="H15" s="16"/>
      <c r="I15" s="11"/>
    </row>
    <row r="16" spans="1:9" ht="15">
      <c r="A16" s="15" t="s">
        <v>23</v>
      </c>
      <c r="B16" s="2"/>
      <c r="C16" s="2"/>
      <c r="D16" s="71"/>
      <c r="E16" s="44"/>
      <c r="F16" s="12"/>
      <c r="G16" s="16"/>
      <c r="H16" s="16"/>
      <c r="I16" s="11"/>
    </row>
    <row r="17" spans="1:9" ht="15">
      <c r="A17" s="5" t="s">
        <v>4</v>
      </c>
      <c r="B17" s="4" t="s">
        <v>5</v>
      </c>
      <c r="C17" s="2">
        <v>1365</v>
      </c>
      <c r="D17" s="44">
        <v>117.4539</v>
      </c>
      <c r="E17" s="44">
        <v>157.74</v>
      </c>
      <c r="F17" s="7">
        <f>C17*D17</f>
        <v>160324.5735</v>
      </c>
      <c r="G17" s="16">
        <f>C17*E17</f>
        <v>215315.1</v>
      </c>
      <c r="H17" s="16">
        <f>G17-F17</f>
        <v>54990.52650000001</v>
      </c>
      <c r="I17" s="11"/>
    </row>
    <row r="18" spans="1:35" s="24" customFormat="1" ht="15">
      <c r="A18" s="30" t="s">
        <v>32</v>
      </c>
      <c r="B18" s="21"/>
      <c r="C18" s="19"/>
      <c r="D18" s="73"/>
      <c r="E18" s="73"/>
      <c r="F18" s="55">
        <f>SUM(F17:F17)</f>
        <v>160324.5735</v>
      </c>
      <c r="G18" s="55">
        <f>SUM(G17:G17)</f>
        <v>215315.1</v>
      </c>
      <c r="H18" s="55">
        <f>SUM(H17:H17)</f>
        <v>54990.52650000001</v>
      </c>
      <c r="I18" s="56"/>
      <c r="AI18"/>
    </row>
    <row r="19" spans="1:9" ht="15">
      <c r="A19" s="1"/>
      <c r="B19" s="2"/>
      <c r="C19" s="2"/>
      <c r="D19" s="71"/>
      <c r="E19" s="44"/>
      <c r="F19" s="12"/>
      <c r="G19" s="16"/>
      <c r="H19" s="16"/>
      <c r="I19" s="11"/>
    </row>
    <row r="20" spans="1:9" ht="15">
      <c r="A20" s="25" t="s">
        <v>24</v>
      </c>
      <c r="B20" s="2"/>
      <c r="C20" s="2"/>
      <c r="D20" s="71"/>
      <c r="E20" s="44"/>
      <c r="F20" s="12"/>
      <c r="G20" s="16"/>
      <c r="H20" s="16"/>
      <c r="I20" s="11"/>
    </row>
    <row r="21" spans="1:9" ht="15">
      <c r="A21" s="15" t="s">
        <v>22</v>
      </c>
      <c r="B21" s="2"/>
      <c r="C21" s="2"/>
      <c r="D21" s="71"/>
      <c r="E21" s="44"/>
      <c r="F21" s="12"/>
      <c r="G21" s="16"/>
      <c r="H21" s="16"/>
      <c r="I21" s="11"/>
    </row>
    <row r="22" spans="1:9" ht="15">
      <c r="A22" s="5" t="s">
        <v>2</v>
      </c>
      <c r="B22" s="4" t="s">
        <v>6</v>
      </c>
      <c r="C22" s="2">
        <v>424</v>
      </c>
      <c r="D22" s="71">
        <v>57.4265</v>
      </c>
      <c r="E22" s="44">
        <v>46.03</v>
      </c>
      <c r="F22" s="7">
        <f aca="true" t="shared" si="3" ref="F22:F28">C22*D22</f>
        <v>24348.836</v>
      </c>
      <c r="G22" s="16">
        <f aca="true" t="shared" si="4" ref="G22:G28">C22*E22</f>
        <v>19516.72</v>
      </c>
      <c r="H22" s="16">
        <f aca="true" t="shared" si="5" ref="H22:H28">G22-F22</f>
        <v>-4832.115999999998</v>
      </c>
      <c r="I22" s="11"/>
    </row>
    <row r="23" spans="1:9" ht="15">
      <c r="A23" t="s">
        <v>138</v>
      </c>
      <c r="B23" s="4" t="s">
        <v>136</v>
      </c>
      <c r="C23" s="2">
        <v>356</v>
      </c>
      <c r="D23" s="71">
        <v>35.9649</v>
      </c>
      <c r="E23" s="44">
        <v>56.9</v>
      </c>
      <c r="F23" s="7">
        <f>C23*D23</f>
        <v>12803.5044</v>
      </c>
      <c r="G23" s="16">
        <f>C23*E23</f>
        <v>20256.399999999998</v>
      </c>
      <c r="H23" s="16">
        <f>G23-F23</f>
        <v>7452.895599999998</v>
      </c>
      <c r="I23" s="11"/>
    </row>
    <row r="24" spans="1:9" ht="15">
      <c r="A24" t="s">
        <v>134</v>
      </c>
      <c r="B24" s="26" t="s">
        <v>135</v>
      </c>
      <c r="C24" s="8">
        <v>804</v>
      </c>
      <c r="D24" s="44">
        <v>50.9057</v>
      </c>
      <c r="E24" s="44">
        <v>56.68</v>
      </c>
      <c r="F24" s="7">
        <f t="shared" si="3"/>
        <v>40928.1828</v>
      </c>
      <c r="G24" s="16">
        <f t="shared" si="4"/>
        <v>45570.72</v>
      </c>
      <c r="H24" s="16">
        <f t="shared" si="5"/>
        <v>4642.537199999999</v>
      </c>
      <c r="I24" s="11"/>
    </row>
    <row r="25" spans="1:9" ht="30">
      <c r="A25" s="40" t="s">
        <v>111</v>
      </c>
      <c r="B25" s="4" t="s">
        <v>140</v>
      </c>
      <c r="C25" s="8">
        <v>1</v>
      </c>
      <c r="D25" s="71">
        <v>69.49</v>
      </c>
      <c r="E25" s="44">
        <v>56.98</v>
      </c>
      <c r="F25" s="7">
        <f t="shared" si="3"/>
        <v>69.49</v>
      </c>
      <c r="G25" s="16">
        <f t="shared" si="4"/>
        <v>56.98</v>
      </c>
      <c r="H25" s="16">
        <f t="shared" si="5"/>
        <v>-12.509999999999998</v>
      </c>
      <c r="I25" s="11"/>
    </row>
    <row r="26" spans="1:9" ht="15">
      <c r="A26" s="5" t="s">
        <v>17</v>
      </c>
      <c r="B26" s="4" t="s">
        <v>18</v>
      </c>
      <c r="C26" s="2">
        <v>781</v>
      </c>
      <c r="D26" s="74">
        <v>137.9416</v>
      </c>
      <c r="E26" s="44">
        <v>178.37</v>
      </c>
      <c r="F26" s="7">
        <f t="shared" si="3"/>
        <v>107732.3896</v>
      </c>
      <c r="G26" s="16">
        <f t="shared" si="4"/>
        <v>139306.97</v>
      </c>
      <c r="H26" s="16">
        <f t="shared" si="5"/>
        <v>31574.580400000006</v>
      </c>
      <c r="I26" s="11"/>
    </row>
    <row r="27" spans="1:9" ht="15">
      <c r="A27" s="13" t="s">
        <v>25</v>
      </c>
      <c r="B27" s="11" t="s">
        <v>26</v>
      </c>
      <c r="C27" s="2">
        <v>314</v>
      </c>
      <c r="D27" s="71">
        <v>158.2725</v>
      </c>
      <c r="E27" s="44">
        <v>220.04</v>
      </c>
      <c r="F27" s="7">
        <f t="shared" si="3"/>
        <v>49697.565</v>
      </c>
      <c r="G27" s="16">
        <f t="shared" si="4"/>
        <v>69092.56</v>
      </c>
      <c r="H27" s="16">
        <f t="shared" si="5"/>
        <v>19394.994999999995</v>
      </c>
      <c r="I27" s="11"/>
    </row>
    <row r="28" spans="1:9" ht="15">
      <c r="A28" s="6" t="s">
        <v>19</v>
      </c>
      <c r="B28" s="4" t="s">
        <v>20</v>
      </c>
      <c r="C28" s="2">
        <v>577</v>
      </c>
      <c r="D28" s="71">
        <v>104.7284</v>
      </c>
      <c r="E28" s="44">
        <v>136.62</v>
      </c>
      <c r="F28" s="7">
        <f t="shared" si="3"/>
        <v>60428.286799999994</v>
      </c>
      <c r="G28" s="16">
        <f t="shared" si="4"/>
        <v>78829.74</v>
      </c>
      <c r="H28" s="16">
        <f t="shared" si="5"/>
        <v>18401.45320000001</v>
      </c>
      <c r="I28" s="11"/>
    </row>
    <row r="29" spans="1:9" s="24" customFormat="1" ht="15">
      <c r="A29" s="30" t="s">
        <v>31</v>
      </c>
      <c r="B29" s="19"/>
      <c r="C29" s="19"/>
      <c r="D29" s="72"/>
      <c r="E29" s="73"/>
      <c r="F29" s="55">
        <f>SUM(F22:F28)</f>
        <v>296008.2546</v>
      </c>
      <c r="G29" s="55">
        <f>SUM(G22:G28)</f>
        <v>372630.08999999997</v>
      </c>
      <c r="H29" s="55">
        <f>SUM(H22:H28)</f>
        <v>76621.83540000001</v>
      </c>
      <c r="I29" s="56"/>
    </row>
    <row r="30" spans="1:9" ht="15">
      <c r="A30" s="1"/>
      <c r="B30" s="2"/>
      <c r="C30" s="2"/>
      <c r="D30" s="71"/>
      <c r="E30" s="44"/>
      <c r="F30" s="12"/>
      <c r="G30" s="16"/>
      <c r="H30" s="16"/>
      <c r="I30" s="11"/>
    </row>
    <row r="31" spans="1:9" ht="15">
      <c r="A31" s="15" t="s">
        <v>23</v>
      </c>
      <c r="B31" s="2"/>
      <c r="C31" s="2"/>
      <c r="D31" s="71"/>
      <c r="E31" s="44"/>
      <c r="F31" s="12"/>
      <c r="G31" s="16"/>
      <c r="H31" s="16"/>
      <c r="I31" s="11"/>
    </row>
    <row r="32" spans="1:8" ht="15">
      <c r="A32" s="5" t="s">
        <v>144</v>
      </c>
      <c r="B32" s="4" t="s">
        <v>145</v>
      </c>
      <c r="C32" s="2">
        <v>500</v>
      </c>
      <c r="D32" s="44">
        <v>120.6631</v>
      </c>
      <c r="E32" s="44">
        <v>145.51</v>
      </c>
      <c r="F32" s="7">
        <f>C32*D32</f>
        <v>60331.55</v>
      </c>
      <c r="G32" s="16">
        <f>C32*E32</f>
        <v>72755</v>
      </c>
      <c r="H32" s="16">
        <f>G32-F32</f>
        <v>12423.449999999997</v>
      </c>
    </row>
    <row r="33" spans="1:8" ht="15">
      <c r="A33" s="5" t="s">
        <v>70</v>
      </c>
      <c r="B33" s="4" t="s">
        <v>71</v>
      </c>
      <c r="C33" s="2">
        <v>200</v>
      </c>
      <c r="D33" s="44">
        <v>129.9099</v>
      </c>
      <c r="E33" s="44">
        <v>171.48</v>
      </c>
      <c r="F33" s="7">
        <f>C33*D33</f>
        <v>25981.98</v>
      </c>
      <c r="G33" s="16">
        <f>C33*E33</f>
        <v>34296</v>
      </c>
      <c r="H33" s="16">
        <f>G33-F33</f>
        <v>8314.02</v>
      </c>
    </row>
    <row r="34" spans="1:9" s="24" customFormat="1" ht="15">
      <c r="A34" s="13" t="s">
        <v>46</v>
      </c>
      <c r="B34" s="3" t="s">
        <v>47</v>
      </c>
      <c r="C34" s="3">
        <v>274</v>
      </c>
      <c r="D34" s="45">
        <v>234.3927</v>
      </c>
      <c r="E34" s="45">
        <v>420.52</v>
      </c>
      <c r="F34" s="7">
        <f aca="true" t="shared" si="6" ref="F34:F53">C34*D34</f>
        <v>64223.599799999996</v>
      </c>
      <c r="G34" s="16">
        <f aca="true" t="shared" si="7" ref="G34:G53">C34*E34</f>
        <v>115222.48</v>
      </c>
      <c r="H34" s="16">
        <f aca="true" t="shared" si="8" ref="H34:H53">G34-F34</f>
        <v>50998.8802</v>
      </c>
      <c r="I34" s="54"/>
    </row>
    <row r="35" spans="1:9" s="24" customFormat="1" ht="15">
      <c r="A35" s="32" t="s">
        <v>141</v>
      </c>
      <c r="B35" s="26" t="s">
        <v>142</v>
      </c>
      <c r="C35" s="3">
        <v>130</v>
      </c>
      <c r="D35" s="44">
        <v>651.3951</v>
      </c>
      <c r="E35" s="45">
        <v>833.7</v>
      </c>
      <c r="F35" s="7">
        <f>C35*D35</f>
        <v>84681.363</v>
      </c>
      <c r="G35" s="16">
        <f>C35*E35</f>
        <v>108381</v>
      </c>
      <c r="H35" s="16">
        <f>G35-F35</f>
        <v>23699.637000000002</v>
      </c>
      <c r="I35" s="69"/>
    </row>
    <row r="36" spans="1:9" s="24" customFormat="1" ht="15">
      <c r="A36" t="s">
        <v>116</v>
      </c>
      <c r="B36" s="26" t="s">
        <v>117</v>
      </c>
      <c r="C36" s="3">
        <v>1490</v>
      </c>
      <c r="D36" s="45">
        <v>112.2147</v>
      </c>
      <c r="E36" s="45">
        <v>131.37</v>
      </c>
      <c r="F36" s="7">
        <f>C36*D36</f>
        <v>167199.903</v>
      </c>
      <c r="G36" s="16">
        <f>C36*E36</f>
        <v>195741.30000000002</v>
      </c>
      <c r="H36" s="16">
        <f t="shared" si="8"/>
        <v>28541.397000000026</v>
      </c>
      <c r="I36" s="60"/>
    </row>
    <row r="37" spans="1:9" s="24" customFormat="1" ht="15">
      <c r="A37" s="5" t="s">
        <v>63</v>
      </c>
      <c r="B37" s="4" t="s">
        <v>64</v>
      </c>
      <c r="C37" s="3">
        <v>286</v>
      </c>
      <c r="D37" s="44">
        <v>148.5173</v>
      </c>
      <c r="E37" s="44">
        <v>204.86</v>
      </c>
      <c r="F37" s="7">
        <f>C37*D37</f>
        <v>42475.9478</v>
      </c>
      <c r="G37" s="16">
        <f>C37*E37</f>
        <v>58589.96000000001</v>
      </c>
      <c r="H37" s="16">
        <f t="shared" si="8"/>
        <v>16114.012200000005</v>
      </c>
      <c r="I37" s="65"/>
    </row>
    <row r="38" spans="1:8" ht="15">
      <c r="A38" s="5" t="s">
        <v>4</v>
      </c>
      <c r="B38" s="4" t="s">
        <v>5</v>
      </c>
      <c r="C38" s="3">
        <v>679</v>
      </c>
      <c r="D38" s="44">
        <v>102.2671</v>
      </c>
      <c r="E38" s="44">
        <v>157.74</v>
      </c>
      <c r="F38" s="7">
        <f t="shared" si="6"/>
        <v>69439.3609</v>
      </c>
      <c r="G38" s="16">
        <f t="shared" si="7"/>
        <v>107105.46</v>
      </c>
      <c r="H38" s="16">
        <f t="shared" si="8"/>
        <v>37666.09910000001</v>
      </c>
    </row>
    <row r="39" spans="1:9" s="24" customFormat="1" ht="15">
      <c r="A39" s="5" t="s">
        <v>50</v>
      </c>
      <c r="B39" s="4" t="s">
        <v>51</v>
      </c>
      <c r="C39" s="3">
        <v>461</v>
      </c>
      <c r="D39" s="44">
        <v>175.3614</v>
      </c>
      <c r="E39" s="44">
        <v>215.29</v>
      </c>
      <c r="F39" s="7">
        <f t="shared" si="6"/>
        <v>80841.6054</v>
      </c>
      <c r="G39" s="16">
        <f t="shared" si="7"/>
        <v>99248.69</v>
      </c>
      <c r="H39" s="16">
        <f t="shared" si="8"/>
        <v>18407.084600000002</v>
      </c>
      <c r="I39" s="54"/>
    </row>
    <row r="40" spans="1:11" ht="15">
      <c r="A40" s="5" t="s">
        <v>123</v>
      </c>
      <c r="B40" s="4" t="s">
        <v>124</v>
      </c>
      <c r="C40" s="2">
        <v>2400</v>
      </c>
      <c r="D40" s="44">
        <v>34.3073</v>
      </c>
      <c r="E40" s="44">
        <v>57.92</v>
      </c>
      <c r="F40" s="7">
        <f>C40*D40</f>
        <v>82337.51999999999</v>
      </c>
      <c r="G40" s="16">
        <f>C40*E40</f>
        <v>139008</v>
      </c>
      <c r="H40" s="16">
        <f t="shared" si="8"/>
        <v>56670.48000000001</v>
      </c>
      <c r="K40" s="29"/>
    </row>
    <row r="41" spans="1:8" ht="15">
      <c r="A41" s="5" t="s">
        <v>121</v>
      </c>
      <c r="B41" s="4" t="s">
        <v>122</v>
      </c>
      <c r="C41" s="2">
        <v>445</v>
      </c>
      <c r="D41" s="44">
        <v>266.8866</v>
      </c>
      <c r="E41" s="44">
        <v>249.72</v>
      </c>
      <c r="F41" s="7">
        <f>C41*D41</f>
        <v>118764.537</v>
      </c>
      <c r="G41" s="16">
        <f>C41*E41</f>
        <v>111125.4</v>
      </c>
      <c r="H41" s="16">
        <f t="shared" si="8"/>
        <v>-7639.137000000002</v>
      </c>
    </row>
    <row r="42" spans="1:8" ht="15">
      <c r="A42" s="5" t="s">
        <v>9</v>
      </c>
      <c r="B42" s="4" t="s">
        <v>8</v>
      </c>
      <c r="C42" s="2">
        <v>740</v>
      </c>
      <c r="D42" s="44">
        <v>57.8637</v>
      </c>
      <c r="E42" s="44">
        <v>116.24</v>
      </c>
      <c r="F42" s="7">
        <f t="shared" si="6"/>
        <v>42819.138</v>
      </c>
      <c r="G42" s="16">
        <f t="shared" si="7"/>
        <v>86017.59999999999</v>
      </c>
      <c r="H42" s="16">
        <f t="shared" si="8"/>
        <v>43198.46199999999</v>
      </c>
    </row>
    <row r="43" spans="1:8" ht="15">
      <c r="A43" s="32" t="s">
        <v>74</v>
      </c>
      <c r="B43" s="26" t="s">
        <v>75</v>
      </c>
      <c r="C43" s="3">
        <v>400</v>
      </c>
      <c r="D43" s="44">
        <v>129.8169</v>
      </c>
      <c r="E43" s="44">
        <v>153.94</v>
      </c>
      <c r="F43" s="7">
        <f>C43*D43</f>
        <v>51926.76</v>
      </c>
      <c r="G43" s="16">
        <f>C43*E43</f>
        <v>61576</v>
      </c>
      <c r="H43" s="16">
        <f>G43-F43</f>
        <v>9649.239999999998</v>
      </c>
    </row>
    <row r="44" spans="1:8" ht="15">
      <c r="A44" s="5" t="s">
        <v>114</v>
      </c>
      <c r="B44" s="4" t="s">
        <v>115</v>
      </c>
      <c r="C44" s="2">
        <v>200</v>
      </c>
      <c r="D44" s="44">
        <v>111.3105</v>
      </c>
      <c r="E44" s="44">
        <v>137.43</v>
      </c>
      <c r="F44" s="7">
        <f>C44*D44</f>
        <v>22262.100000000002</v>
      </c>
      <c r="G44" s="16">
        <f>C44*E44</f>
        <v>27486</v>
      </c>
      <c r="H44" s="16">
        <f t="shared" si="8"/>
        <v>5223.899999999998</v>
      </c>
    </row>
    <row r="45" spans="1:8" ht="15">
      <c r="A45" s="5" t="s">
        <v>118</v>
      </c>
      <c r="B45" s="4" t="s">
        <v>119</v>
      </c>
      <c r="C45" s="2">
        <v>450</v>
      </c>
      <c r="D45" s="44">
        <v>279.488</v>
      </c>
      <c r="E45" s="44">
        <v>399.09</v>
      </c>
      <c r="F45" s="7">
        <f>C45*D45</f>
        <v>125769.6</v>
      </c>
      <c r="G45" s="16">
        <f>C45*E45</f>
        <v>179590.5</v>
      </c>
      <c r="H45" s="16">
        <f t="shared" si="8"/>
        <v>53820.899999999994</v>
      </c>
    </row>
    <row r="46" spans="1:12" ht="15">
      <c r="A46" s="5" t="s">
        <v>13</v>
      </c>
      <c r="B46" s="4" t="s">
        <v>10</v>
      </c>
      <c r="C46" s="2">
        <v>350</v>
      </c>
      <c r="D46" s="44">
        <v>150.2456</v>
      </c>
      <c r="E46" s="44">
        <v>158.19</v>
      </c>
      <c r="F46" s="7">
        <f t="shared" si="6"/>
        <v>52585.96</v>
      </c>
      <c r="G46" s="16">
        <f t="shared" si="7"/>
        <v>55366.5</v>
      </c>
      <c r="H46" s="16">
        <f t="shared" si="8"/>
        <v>2780.540000000001</v>
      </c>
      <c r="L46" s="27"/>
    </row>
    <row r="47" spans="1:8" ht="15">
      <c r="A47" s="5" t="s">
        <v>33</v>
      </c>
      <c r="B47" s="4" t="s">
        <v>36</v>
      </c>
      <c r="C47" s="2">
        <v>155</v>
      </c>
      <c r="D47" s="44">
        <v>338.1549</v>
      </c>
      <c r="E47" s="44">
        <v>481.57</v>
      </c>
      <c r="F47" s="7">
        <f t="shared" si="6"/>
        <v>52414.0095</v>
      </c>
      <c r="G47" s="16">
        <f t="shared" si="7"/>
        <v>74643.35</v>
      </c>
      <c r="H47" s="16">
        <f t="shared" si="8"/>
        <v>22229.340500000006</v>
      </c>
    </row>
    <row r="48" spans="1:8" ht="15">
      <c r="A48" s="5" t="s">
        <v>101</v>
      </c>
      <c r="B48" s="4" t="s">
        <v>102</v>
      </c>
      <c r="C48" s="2">
        <v>418</v>
      </c>
      <c r="D48" s="44">
        <v>76.0211</v>
      </c>
      <c r="E48" s="44">
        <v>131.95</v>
      </c>
      <c r="F48" s="7">
        <f t="shared" si="6"/>
        <v>31776.8198</v>
      </c>
      <c r="G48" s="16">
        <f t="shared" si="7"/>
        <v>55155.1</v>
      </c>
      <c r="H48" s="16">
        <f t="shared" si="8"/>
        <v>23378.280199999997</v>
      </c>
    </row>
    <row r="49" spans="1:8" ht="15">
      <c r="A49" s="32" t="s">
        <v>37</v>
      </c>
      <c r="B49" s="26" t="s">
        <v>38</v>
      </c>
      <c r="C49" s="2">
        <v>100</v>
      </c>
      <c r="D49" s="74">
        <v>227.1399</v>
      </c>
      <c r="E49" s="74">
        <v>420.72</v>
      </c>
      <c r="F49" s="9">
        <f>C49*D49</f>
        <v>22713.99</v>
      </c>
      <c r="G49" s="14">
        <f>C49*E49</f>
        <v>42072</v>
      </c>
      <c r="H49" s="14">
        <f>G49-F49</f>
        <v>19358.01</v>
      </c>
    </row>
    <row r="50" spans="1:8" ht="15">
      <c r="A50" s="13" t="s">
        <v>61</v>
      </c>
      <c r="B50" s="26" t="s">
        <v>62</v>
      </c>
      <c r="C50" s="3">
        <v>410</v>
      </c>
      <c r="D50" s="45">
        <v>324.5717</v>
      </c>
      <c r="E50" s="45">
        <v>393.03</v>
      </c>
      <c r="F50" s="7">
        <f t="shared" si="6"/>
        <v>133074.397</v>
      </c>
      <c r="G50" s="16">
        <f t="shared" si="7"/>
        <v>161142.3</v>
      </c>
      <c r="H50" s="16">
        <f t="shared" si="8"/>
        <v>28067.90299999999</v>
      </c>
    </row>
    <row r="51" spans="1:8" ht="15">
      <c r="A51" s="32" t="s">
        <v>148</v>
      </c>
      <c r="B51" s="26" t="s">
        <v>149</v>
      </c>
      <c r="C51" s="3">
        <v>605</v>
      </c>
      <c r="D51" s="45">
        <v>51.0443</v>
      </c>
      <c r="E51" s="45">
        <v>63.1</v>
      </c>
      <c r="F51" s="7">
        <f t="shared" si="6"/>
        <v>30881.8015</v>
      </c>
      <c r="G51" s="16">
        <f t="shared" si="7"/>
        <v>38175.5</v>
      </c>
      <c r="H51" s="16">
        <f t="shared" si="8"/>
        <v>7293.698499999999</v>
      </c>
    </row>
    <row r="52" spans="1:8" ht="15">
      <c r="A52" s="5" t="s">
        <v>14</v>
      </c>
      <c r="B52" s="4" t="s">
        <v>11</v>
      </c>
      <c r="C52" s="2">
        <v>825</v>
      </c>
      <c r="D52" s="44">
        <v>111.0407</v>
      </c>
      <c r="E52" s="44">
        <v>93.98</v>
      </c>
      <c r="F52" s="7">
        <f t="shared" si="6"/>
        <v>91608.5775</v>
      </c>
      <c r="G52" s="16">
        <f t="shared" si="7"/>
        <v>77533.5</v>
      </c>
      <c r="H52" s="16">
        <f t="shared" si="8"/>
        <v>-14075.0775</v>
      </c>
    </row>
    <row r="53" spans="1:8" ht="15">
      <c r="A53" s="5" t="s">
        <v>150</v>
      </c>
      <c r="B53" s="4" t="s">
        <v>151</v>
      </c>
      <c r="C53" s="2">
        <v>600</v>
      </c>
      <c r="D53" s="44">
        <v>248.5366</v>
      </c>
      <c r="E53" s="44">
        <v>199.01</v>
      </c>
      <c r="F53" s="7">
        <f t="shared" si="6"/>
        <v>149121.96</v>
      </c>
      <c r="G53" s="16">
        <f t="shared" si="7"/>
        <v>119406</v>
      </c>
      <c r="H53" s="16">
        <f t="shared" si="8"/>
        <v>-29715.959999999992</v>
      </c>
    </row>
    <row r="54" spans="1:9" s="24" customFormat="1" ht="15">
      <c r="A54" s="35" t="s">
        <v>40</v>
      </c>
      <c r="B54" s="3" t="s">
        <v>41</v>
      </c>
      <c r="C54" s="2">
        <v>286</v>
      </c>
      <c r="D54" s="45">
        <v>86.0235</v>
      </c>
      <c r="E54" s="44">
        <v>122.8</v>
      </c>
      <c r="F54" s="7">
        <f aca="true" t="shared" si="9" ref="F54:F61">C54*D54</f>
        <v>24602.721</v>
      </c>
      <c r="G54" s="16">
        <f aca="true" t="shared" si="10" ref="G54:G61">C54*E54</f>
        <v>35120.799999999996</v>
      </c>
      <c r="H54" s="16">
        <f aca="true" t="shared" si="11" ref="H54:H61">G54-F54</f>
        <v>10518.078999999994</v>
      </c>
      <c r="I54" s="54"/>
    </row>
    <row r="55" spans="1:9" s="24" customFormat="1" ht="15">
      <c r="A55" s="6" t="s">
        <v>108</v>
      </c>
      <c r="B55" s="26" t="s">
        <v>109</v>
      </c>
      <c r="C55" s="2">
        <v>609</v>
      </c>
      <c r="D55" s="45">
        <v>33.5295</v>
      </c>
      <c r="E55" s="45">
        <v>46.27</v>
      </c>
      <c r="F55" s="7">
        <f t="shared" si="9"/>
        <v>20419.4655</v>
      </c>
      <c r="G55" s="16">
        <f t="shared" si="10"/>
        <v>28178.43</v>
      </c>
      <c r="H55" s="16">
        <f t="shared" si="11"/>
        <v>7758.964500000002</v>
      </c>
      <c r="I55" s="57"/>
    </row>
    <row r="56" spans="1:9" s="28" customFormat="1" ht="15">
      <c r="A56" s="32" t="s">
        <v>146</v>
      </c>
      <c r="B56" s="26" t="s">
        <v>147</v>
      </c>
      <c r="C56" s="2">
        <v>125</v>
      </c>
      <c r="D56" s="44">
        <v>497.795</v>
      </c>
      <c r="E56" s="74">
        <v>581.21</v>
      </c>
      <c r="F56" s="9">
        <f t="shared" si="9"/>
        <v>62224.375</v>
      </c>
      <c r="G56" s="14">
        <f t="shared" si="10"/>
        <v>72651.25</v>
      </c>
      <c r="H56" s="16">
        <f t="shared" si="11"/>
        <v>10426.875</v>
      </c>
      <c r="I56" s="3"/>
    </row>
    <row r="57" spans="1:9" s="24" customFormat="1" ht="15">
      <c r="A57" s="6" t="s">
        <v>112</v>
      </c>
      <c r="B57" s="26" t="s">
        <v>113</v>
      </c>
      <c r="C57" s="2">
        <v>255</v>
      </c>
      <c r="D57" s="45">
        <v>221.414</v>
      </c>
      <c r="E57" s="45">
        <v>279.08</v>
      </c>
      <c r="F57" s="7">
        <f t="shared" si="9"/>
        <v>56460.57</v>
      </c>
      <c r="G57" s="16">
        <f t="shared" si="10"/>
        <v>71165.4</v>
      </c>
      <c r="H57" s="16">
        <f t="shared" si="11"/>
        <v>14704.829999999994</v>
      </c>
      <c r="I57" s="59"/>
    </row>
    <row r="58" spans="1:9" s="24" customFormat="1" ht="15">
      <c r="A58" s="6" t="s">
        <v>160</v>
      </c>
      <c r="B58" s="26" t="s">
        <v>161</v>
      </c>
      <c r="C58" s="2">
        <v>100</v>
      </c>
      <c r="D58" s="45">
        <v>219.9143</v>
      </c>
      <c r="E58" s="45">
        <v>231.69</v>
      </c>
      <c r="F58" s="7">
        <f>C58*D58</f>
        <v>21991.43</v>
      </c>
      <c r="G58" s="16">
        <f>C58*E58</f>
        <v>23169</v>
      </c>
      <c r="H58" s="16">
        <f>G58-F58</f>
        <v>1177.5699999999997</v>
      </c>
      <c r="I58" s="78"/>
    </row>
    <row r="59" spans="1:8" ht="15">
      <c r="A59" s="5" t="s">
        <v>15</v>
      </c>
      <c r="B59" s="4" t="s">
        <v>12</v>
      </c>
      <c r="C59" s="2">
        <v>1320</v>
      </c>
      <c r="D59" s="44">
        <v>46.6721</v>
      </c>
      <c r="E59" s="45">
        <v>60.17</v>
      </c>
      <c r="F59" s="7">
        <f t="shared" si="9"/>
        <v>61607.172</v>
      </c>
      <c r="G59" s="16">
        <f t="shared" si="10"/>
        <v>79424.40000000001</v>
      </c>
      <c r="H59" s="16">
        <f t="shared" si="11"/>
        <v>17817.22800000001</v>
      </c>
    </row>
    <row r="60" spans="1:8" ht="15">
      <c r="A60" s="5" t="s">
        <v>131</v>
      </c>
      <c r="B60" s="4" t="s">
        <v>132</v>
      </c>
      <c r="C60" s="2">
        <v>150</v>
      </c>
      <c r="D60" s="44">
        <v>263.8759</v>
      </c>
      <c r="E60" s="45">
        <v>395.71</v>
      </c>
      <c r="F60" s="7">
        <f t="shared" si="9"/>
        <v>39581.385</v>
      </c>
      <c r="G60" s="16">
        <f t="shared" si="10"/>
        <v>59356.5</v>
      </c>
      <c r="H60" s="16">
        <f t="shared" si="11"/>
        <v>19775.114999999998</v>
      </c>
    </row>
    <row r="61" spans="1:8" ht="15">
      <c r="A61" t="s">
        <v>152</v>
      </c>
      <c r="B61" s="26" t="s">
        <v>153</v>
      </c>
      <c r="C61" s="2">
        <v>600</v>
      </c>
      <c r="D61" s="44">
        <v>63.9133</v>
      </c>
      <c r="E61" s="45">
        <v>65.37</v>
      </c>
      <c r="F61" s="7">
        <f t="shared" si="9"/>
        <v>38347.98</v>
      </c>
      <c r="G61" s="16">
        <f t="shared" si="10"/>
        <v>39222</v>
      </c>
      <c r="H61" s="16">
        <f t="shared" si="11"/>
        <v>874.0199999999968</v>
      </c>
    </row>
    <row r="62" spans="1:8" ht="15">
      <c r="A62" s="30" t="s">
        <v>32</v>
      </c>
      <c r="B62" s="4"/>
      <c r="C62" s="2"/>
      <c r="D62" s="44"/>
      <c r="E62" s="44"/>
      <c r="F62" s="55">
        <f>SUM(F32:F61)</f>
        <v>1928467.5786999997</v>
      </c>
      <c r="G62" s="77">
        <f>SUM(G32:G61)</f>
        <v>2427925.42</v>
      </c>
      <c r="H62" s="77">
        <f>SUM(H32:H61)</f>
        <v>499457.8412999999</v>
      </c>
    </row>
    <row r="63" spans="3:6" ht="15">
      <c r="C63" s="2"/>
      <c r="D63" s="75"/>
      <c r="E63" s="75"/>
      <c r="F63" s="4"/>
    </row>
    <row r="64" spans="1:6" ht="15">
      <c r="A64" s="25" t="s">
        <v>27</v>
      </c>
      <c r="C64" s="2"/>
      <c r="D64" s="75"/>
      <c r="E64" s="75"/>
      <c r="F64" s="4"/>
    </row>
    <row r="65" spans="1:6" ht="15">
      <c r="A65" s="15" t="s">
        <v>22</v>
      </c>
      <c r="C65" s="2"/>
      <c r="D65" s="75"/>
      <c r="E65" s="75"/>
      <c r="F65" s="4"/>
    </row>
    <row r="66" spans="1:8" ht="15">
      <c r="A66" t="s">
        <v>138</v>
      </c>
      <c r="B66" s="26" t="s">
        <v>136</v>
      </c>
      <c r="C66" s="52">
        <v>29</v>
      </c>
      <c r="D66" s="71">
        <v>19.285</v>
      </c>
      <c r="E66" s="44">
        <v>56.9</v>
      </c>
      <c r="F66" s="7">
        <f>C66*D66</f>
        <v>559.265</v>
      </c>
      <c r="G66" s="16">
        <f>C66*E66</f>
        <v>1650.1</v>
      </c>
      <c r="H66" s="16">
        <f>G66-F66</f>
        <v>1090.835</v>
      </c>
    </row>
    <row r="67" spans="1:8" ht="15">
      <c r="A67" t="s">
        <v>137</v>
      </c>
      <c r="B67" s="4" t="s">
        <v>135</v>
      </c>
      <c r="C67" s="52">
        <v>118</v>
      </c>
      <c r="D67" s="71">
        <v>34.757</v>
      </c>
      <c r="E67" s="44">
        <v>56.68</v>
      </c>
      <c r="F67" s="7">
        <f>C67*D67</f>
        <v>4101.326</v>
      </c>
      <c r="G67" s="16">
        <f>C67*E67</f>
        <v>6688.24</v>
      </c>
      <c r="H67" s="16">
        <f>G67-F67</f>
        <v>2586.9139999999998</v>
      </c>
    </row>
    <row r="68" spans="1:9" s="28" customFormat="1" ht="15">
      <c r="A68" s="13" t="s">
        <v>34</v>
      </c>
      <c r="B68" s="26" t="s">
        <v>35</v>
      </c>
      <c r="C68" s="2">
        <v>606</v>
      </c>
      <c r="D68" s="45">
        <v>51.2393</v>
      </c>
      <c r="E68" s="45">
        <v>48.95</v>
      </c>
      <c r="F68" s="7">
        <f>C68*D68</f>
        <v>31051.0158</v>
      </c>
      <c r="G68" s="16">
        <f>C68*E68</f>
        <v>29663.7</v>
      </c>
      <c r="H68" s="16">
        <f>G68-F68</f>
        <v>-1387.3158000000003</v>
      </c>
      <c r="I68" s="3"/>
    </row>
    <row r="69" spans="1:9" s="24" customFormat="1" ht="15">
      <c r="A69" s="30" t="s">
        <v>31</v>
      </c>
      <c r="B69" s="31"/>
      <c r="C69" s="51"/>
      <c r="D69" s="73"/>
      <c r="E69" s="73"/>
      <c r="F69" s="55">
        <f>SUM(F66:F68)</f>
        <v>35711.6068</v>
      </c>
      <c r="G69" s="68">
        <f>SUM(G66:G68)</f>
        <v>38002.04</v>
      </c>
      <c r="H69" s="68">
        <f>SUM(H66:H68)</f>
        <v>2290.4331999999995</v>
      </c>
      <c r="I69" s="54"/>
    </row>
    <row r="70" spans="1:6" ht="15">
      <c r="A70" s="15"/>
      <c r="C70" s="2"/>
      <c r="D70" s="75"/>
      <c r="E70" s="75"/>
      <c r="F70" s="4"/>
    </row>
    <row r="71" spans="1:6" ht="15">
      <c r="A71" s="15" t="s">
        <v>23</v>
      </c>
      <c r="C71" s="2"/>
      <c r="D71" s="75"/>
      <c r="E71" s="75"/>
      <c r="F71" s="4"/>
    </row>
    <row r="72" spans="1:9" s="28" customFormat="1" ht="15">
      <c r="A72" s="13" t="s">
        <v>29</v>
      </c>
      <c r="B72" s="26" t="s">
        <v>30</v>
      </c>
      <c r="C72" s="2">
        <v>468</v>
      </c>
      <c r="D72" s="74">
        <v>100.966</v>
      </c>
      <c r="E72" s="74">
        <v>154.91</v>
      </c>
      <c r="F72" s="9">
        <f>C72*D72</f>
        <v>47252.087999999996</v>
      </c>
      <c r="G72" s="14">
        <f>C72*E72</f>
        <v>72497.88</v>
      </c>
      <c r="H72" s="14">
        <f>G72-F72</f>
        <v>25245.79200000001</v>
      </c>
      <c r="I72" s="3"/>
    </row>
    <row r="73" spans="1:9" s="28" customFormat="1" ht="15">
      <c r="A73" s="32" t="s">
        <v>78</v>
      </c>
      <c r="B73" s="26" t="s">
        <v>36</v>
      </c>
      <c r="C73" s="2">
        <v>509</v>
      </c>
      <c r="D73" s="74">
        <v>155.6472</v>
      </c>
      <c r="E73" s="44">
        <v>481.63</v>
      </c>
      <c r="F73" s="9">
        <f>C73*D73</f>
        <v>79224.4248</v>
      </c>
      <c r="G73" s="14">
        <f>C73*E73</f>
        <v>245149.66999999998</v>
      </c>
      <c r="H73" s="14">
        <f>G73-F73</f>
        <v>165925.2452</v>
      </c>
      <c r="I73" s="3"/>
    </row>
    <row r="74" spans="1:9" s="28" customFormat="1" ht="15">
      <c r="A74" s="32" t="s">
        <v>37</v>
      </c>
      <c r="B74" s="26" t="s">
        <v>38</v>
      </c>
      <c r="C74" s="2">
        <v>206</v>
      </c>
      <c r="D74" s="74">
        <v>74.2588</v>
      </c>
      <c r="E74" s="74">
        <v>420.72</v>
      </c>
      <c r="F74" s="9">
        <f>C74*D74</f>
        <v>15297.312799999998</v>
      </c>
      <c r="G74" s="14">
        <f>C74*E74</f>
        <v>86668.32</v>
      </c>
      <c r="H74" s="14">
        <f>G74-F74</f>
        <v>71371.00720000001</v>
      </c>
      <c r="I74" s="3"/>
    </row>
    <row r="75" spans="1:9" s="28" customFormat="1" ht="15">
      <c r="A75" s="32" t="s">
        <v>146</v>
      </c>
      <c r="B75" s="26" t="s">
        <v>147</v>
      </c>
      <c r="C75" s="2">
        <v>52</v>
      </c>
      <c r="D75" s="74">
        <v>515.63</v>
      </c>
      <c r="E75" s="74">
        <v>581.25</v>
      </c>
      <c r="F75" s="9">
        <f>C75*D75</f>
        <v>26812.76</v>
      </c>
      <c r="G75" s="14">
        <f>C75*E75</f>
        <v>30225</v>
      </c>
      <c r="H75" s="16">
        <f>G75-F75</f>
        <v>3412.2400000000016</v>
      </c>
      <c r="I75" s="3"/>
    </row>
    <row r="76" spans="1:9" s="24" customFormat="1" ht="15">
      <c r="A76" s="30" t="s">
        <v>32</v>
      </c>
      <c r="B76" s="31"/>
      <c r="C76" s="51"/>
      <c r="D76" s="73"/>
      <c r="E76" s="73"/>
      <c r="F76" s="55">
        <f>SUM(F72:F75)</f>
        <v>168586.5856</v>
      </c>
      <c r="G76" s="70">
        <f>SUM(G72:G75)</f>
        <v>434540.87</v>
      </c>
      <c r="H76" s="46">
        <f>SUM(H72:H75)</f>
        <v>265954.2844</v>
      </c>
      <c r="I76" s="54"/>
    </row>
    <row r="77" spans="1:9" s="24" customFormat="1" ht="15">
      <c r="A77" s="30"/>
      <c r="B77" s="47"/>
      <c r="C77" s="51"/>
      <c r="D77" s="73"/>
      <c r="E77" s="73"/>
      <c r="F77" s="55"/>
      <c r="G77" s="55"/>
      <c r="H77" s="55"/>
      <c r="I77" s="54"/>
    </row>
    <row r="78" spans="1:9" s="24" customFormat="1" ht="15">
      <c r="A78" s="25" t="s">
        <v>28</v>
      </c>
      <c r="B78" s="47"/>
      <c r="C78" s="51"/>
      <c r="D78" s="73"/>
      <c r="E78" s="73"/>
      <c r="F78" s="55"/>
      <c r="G78" s="55"/>
      <c r="H78" s="55"/>
      <c r="I78" s="54"/>
    </row>
    <row r="79" spans="1:9" s="24" customFormat="1" ht="15">
      <c r="A79" s="15" t="s">
        <v>22</v>
      </c>
      <c r="C79" s="53"/>
      <c r="D79" s="76"/>
      <c r="E79" s="76"/>
      <c r="F79" s="55"/>
      <c r="G79" s="55"/>
      <c r="H79" s="55"/>
      <c r="I79" s="54"/>
    </row>
    <row r="80" spans="1:8" ht="15">
      <c r="A80" s="6" t="s">
        <v>143</v>
      </c>
      <c r="B80" s="4" t="s">
        <v>83</v>
      </c>
      <c r="C80" s="52">
        <v>1011</v>
      </c>
      <c r="D80" s="71">
        <v>56.1669</v>
      </c>
      <c r="E80" s="44">
        <v>119.43</v>
      </c>
      <c r="F80" s="7">
        <f>C80*D80</f>
        <v>56784.7359</v>
      </c>
      <c r="G80" s="16">
        <f>C80*E80</f>
        <v>120743.73000000001</v>
      </c>
      <c r="H80" s="16">
        <f>G80-F80</f>
        <v>63958.99410000001</v>
      </c>
    </row>
    <row r="81" spans="1:9" s="24" customFormat="1" ht="15">
      <c r="A81" s="30" t="s">
        <v>31</v>
      </c>
      <c r="B81" s="47"/>
      <c r="C81" s="51"/>
      <c r="D81" s="73"/>
      <c r="E81" s="73"/>
      <c r="F81" s="55">
        <f>SUM(F80:F80)</f>
        <v>56784.7359</v>
      </c>
      <c r="G81" s="55">
        <f>SUM(G80:G80)</f>
        <v>120743.73000000001</v>
      </c>
      <c r="H81" s="55">
        <f>SUM(H80:H80)</f>
        <v>63958.99410000001</v>
      </c>
      <c r="I81" s="54"/>
    </row>
    <row r="82" spans="1:9" s="24" customFormat="1" ht="15">
      <c r="A82" s="30"/>
      <c r="B82" s="48"/>
      <c r="C82" s="51"/>
      <c r="D82" s="73"/>
      <c r="E82" s="73"/>
      <c r="F82" s="55"/>
      <c r="G82" s="55"/>
      <c r="H82" s="55"/>
      <c r="I82" s="54"/>
    </row>
    <row r="83" spans="1:9" ht="15">
      <c r="A83" s="15" t="s">
        <v>23</v>
      </c>
      <c r="B83" s="2"/>
      <c r="C83" s="2"/>
      <c r="D83" s="71"/>
      <c r="E83" s="44"/>
      <c r="F83" s="12"/>
      <c r="G83" s="16"/>
      <c r="H83" s="16"/>
      <c r="I83" s="11"/>
    </row>
    <row r="84" spans="1:9" ht="15">
      <c r="A84" s="32" t="s">
        <v>94</v>
      </c>
      <c r="B84" s="11" t="s">
        <v>95</v>
      </c>
      <c r="C84" s="2">
        <v>100</v>
      </c>
      <c r="D84" s="45">
        <v>86.223</v>
      </c>
      <c r="E84" s="45">
        <v>104.22</v>
      </c>
      <c r="F84" s="7">
        <f>C84*D84</f>
        <v>8622.3</v>
      </c>
      <c r="G84" s="16">
        <f>C84*E84</f>
        <v>10422</v>
      </c>
      <c r="H84" s="16">
        <f>G84-F84</f>
        <v>1799.7000000000007</v>
      </c>
      <c r="I84" s="11"/>
    </row>
    <row r="85" spans="1:9" ht="15">
      <c r="A85" s="32" t="s">
        <v>96</v>
      </c>
      <c r="B85" s="11" t="s">
        <v>97</v>
      </c>
      <c r="C85" s="2">
        <v>559</v>
      </c>
      <c r="D85" s="45">
        <v>377.4504</v>
      </c>
      <c r="E85" s="45">
        <v>454.9</v>
      </c>
      <c r="F85" s="7">
        <f>C85*D85</f>
        <v>210994.77360000001</v>
      </c>
      <c r="G85" s="16">
        <f>C85*E85</f>
        <v>254289.09999999998</v>
      </c>
      <c r="H85" s="16">
        <f>G85-F85</f>
        <v>43294.32639999996</v>
      </c>
      <c r="I85" s="11"/>
    </row>
    <row r="86" spans="1:9" ht="15">
      <c r="A86" s="32" t="s">
        <v>93</v>
      </c>
      <c r="B86" s="26" t="s">
        <v>90</v>
      </c>
      <c r="C86" s="2">
        <v>510</v>
      </c>
      <c r="D86" s="45">
        <v>67.9778</v>
      </c>
      <c r="E86" s="45">
        <v>97.56</v>
      </c>
      <c r="F86" s="7">
        <f>C86*D86</f>
        <v>34668.678</v>
      </c>
      <c r="G86" s="16">
        <f>C86*E86</f>
        <v>49755.6</v>
      </c>
      <c r="H86" s="16">
        <f>G86-F86</f>
        <v>15086.921999999999</v>
      </c>
      <c r="I86" s="11"/>
    </row>
    <row r="87" spans="1:9" ht="15">
      <c r="A87" s="30" t="s">
        <v>32</v>
      </c>
      <c r="B87" s="49"/>
      <c r="C87" s="51"/>
      <c r="D87" s="72"/>
      <c r="E87" s="73"/>
      <c r="F87" s="55">
        <f>SUM(F84:F86)</f>
        <v>254285.75160000002</v>
      </c>
      <c r="G87" s="55">
        <f>SUM(G84:G86)</f>
        <v>314466.69999999995</v>
      </c>
      <c r="H87" s="55">
        <f>SUM(H84:H86)</f>
        <v>60180.94839999996</v>
      </c>
      <c r="I87" s="11"/>
    </row>
    <row r="88" spans="1:9" ht="15">
      <c r="A88" s="30"/>
      <c r="B88" s="2"/>
      <c r="C88" s="51"/>
      <c r="D88" s="71"/>
      <c r="E88" s="73"/>
      <c r="F88" s="17"/>
      <c r="G88" s="17"/>
      <c r="H88" s="17"/>
      <c r="I88" s="11"/>
    </row>
    <row r="89" spans="1:9" ht="15">
      <c r="A89" s="25" t="s">
        <v>98</v>
      </c>
      <c r="B89" s="2"/>
      <c r="C89" s="51"/>
      <c r="D89" s="71"/>
      <c r="E89" s="73"/>
      <c r="F89" s="17"/>
      <c r="G89" s="17"/>
      <c r="H89" s="17"/>
      <c r="I89" s="11"/>
    </row>
    <row r="90" spans="1:9" s="24" customFormat="1" ht="15">
      <c r="A90" s="15" t="s">
        <v>22</v>
      </c>
      <c r="C90" s="53"/>
      <c r="D90" s="76"/>
      <c r="E90" s="76"/>
      <c r="F90" s="62"/>
      <c r="G90" s="62"/>
      <c r="H90" s="62"/>
      <c r="I90" s="61"/>
    </row>
    <row r="91" spans="1:8" ht="15">
      <c r="A91" s="13" t="s">
        <v>68</v>
      </c>
      <c r="B91" s="11" t="s">
        <v>69</v>
      </c>
      <c r="C91" s="2">
        <v>654</v>
      </c>
      <c r="D91" s="71">
        <v>131.326</v>
      </c>
      <c r="E91" s="44">
        <v>132.25</v>
      </c>
      <c r="F91" s="7">
        <f>C91*D91</f>
        <v>85887.204</v>
      </c>
      <c r="G91" s="16">
        <f>C91*E91</f>
        <v>86491.5</v>
      </c>
      <c r="H91" s="16">
        <f>G91-F91</f>
        <v>604.2960000000021</v>
      </c>
    </row>
    <row r="92" spans="1:9" s="24" customFormat="1" ht="15">
      <c r="A92" s="30" t="s">
        <v>31</v>
      </c>
      <c r="B92" s="61"/>
      <c r="C92" s="63"/>
      <c r="D92" s="73"/>
      <c r="E92" s="73"/>
      <c r="F92" s="62">
        <f>SUM(F91:F91)</f>
        <v>85887.204</v>
      </c>
      <c r="G92" s="62">
        <f>SUM(G91:G91)</f>
        <v>86491.5</v>
      </c>
      <c r="H92" s="62">
        <f>SUM(H91:H91)</f>
        <v>604.2960000000021</v>
      </c>
      <c r="I92" s="61"/>
    </row>
    <row r="93" spans="1:9" ht="15">
      <c r="A93" s="25"/>
      <c r="B93" s="2"/>
      <c r="C93" s="63"/>
      <c r="D93" s="71"/>
      <c r="E93" s="73"/>
      <c r="F93" s="17"/>
      <c r="G93" s="17"/>
      <c r="H93" s="17"/>
      <c r="I93" s="11"/>
    </row>
    <row r="94" spans="1:9" ht="15">
      <c r="A94" s="15" t="s">
        <v>23</v>
      </c>
      <c r="B94" s="2"/>
      <c r="C94" s="2"/>
      <c r="D94" s="71"/>
      <c r="E94" s="44"/>
      <c r="F94" s="12"/>
      <c r="G94" s="16"/>
      <c r="H94" s="16"/>
      <c r="I94" s="11"/>
    </row>
    <row r="95" spans="1:9" ht="15">
      <c r="A95" s="32" t="s">
        <v>57</v>
      </c>
      <c r="B95" s="26" t="s">
        <v>58</v>
      </c>
      <c r="C95" s="2">
        <v>350</v>
      </c>
      <c r="D95" s="45">
        <v>354.7326</v>
      </c>
      <c r="E95" s="45">
        <v>424.91</v>
      </c>
      <c r="F95" s="7">
        <f>C95*D95</f>
        <v>124156.41</v>
      </c>
      <c r="G95" s="16">
        <f>C95*E95</f>
        <v>148718.5</v>
      </c>
      <c r="H95" s="16">
        <f>G95-F95</f>
        <v>24562.089999999997</v>
      </c>
      <c r="I95" s="11"/>
    </row>
    <row r="96" spans="1:9" ht="15">
      <c r="A96" s="30" t="s">
        <v>32</v>
      </c>
      <c r="B96" s="50"/>
      <c r="C96" s="50"/>
      <c r="D96" s="43"/>
      <c r="E96" s="23"/>
      <c r="F96" s="55">
        <f>SUM(F95:F95)</f>
        <v>124156.41</v>
      </c>
      <c r="G96" s="55">
        <f>SUM(G95:G95)</f>
        <v>148718.5</v>
      </c>
      <c r="H96" s="55">
        <f>SUM(H95)</f>
        <v>24562.089999999997</v>
      </c>
      <c r="I96" s="11"/>
    </row>
    <row r="97" spans="1:9" s="24" customFormat="1" ht="15">
      <c r="A97" s="30"/>
      <c r="B97" s="48"/>
      <c r="C97" s="48"/>
      <c r="D97" s="38"/>
      <c r="E97" s="38"/>
      <c r="F97" s="55"/>
      <c r="G97" s="55"/>
      <c r="H97" s="55"/>
      <c r="I97" s="54"/>
    </row>
    <row r="98" spans="1:9" s="24" customFormat="1" ht="15">
      <c r="A98" s="22" t="s">
        <v>106</v>
      </c>
      <c r="B98" s="33"/>
      <c r="C98" s="33"/>
      <c r="F98" s="55">
        <f>F14+F29+F69+F81+F92</f>
        <v>631597.7577000001</v>
      </c>
      <c r="G98" s="66">
        <f>G14+G29+G69+G81+G92</f>
        <v>805020.45</v>
      </c>
      <c r="H98" s="17">
        <f>G98-F98</f>
        <v>173422.69229999988</v>
      </c>
      <c r="I98" s="54"/>
    </row>
    <row r="99" spans="1:9" s="24" customFormat="1" ht="15">
      <c r="A99" s="22" t="s">
        <v>107</v>
      </c>
      <c r="B99" s="33"/>
      <c r="C99" s="33"/>
      <c r="F99" s="55">
        <f>F18+F62+F76+F87+F96</f>
        <v>2635820.8994</v>
      </c>
      <c r="G99" s="66">
        <f>G18+G62+G76+G87+G96</f>
        <v>3540966.59</v>
      </c>
      <c r="H99" s="17">
        <f>G99-F99</f>
        <v>905145.6905999999</v>
      </c>
      <c r="I99" s="54"/>
    </row>
    <row r="100" spans="1:9" s="24" customFormat="1" ht="15">
      <c r="A100" s="22"/>
      <c r="B100" s="33"/>
      <c r="C100" s="33"/>
      <c r="F100" s="55"/>
      <c r="G100" s="55"/>
      <c r="H100" s="17"/>
      <c r="I100" s="54"/>
    </row>
    <row r="101" spans="1:9" s="24" customFormat="1" ht="15">
      <c r="A101" s="81" t="s">
        <v>39</v>
      </c>
      <c r="B101" s="81"/>
      <c r="C101" s="81"/>
      <c r="D101" s="81"/>
      <c r="E101" s="81"/>
      <c r="F101" s="81"/>
      <c r="G101" s="81"/>
      <c r="H101" s="81"/>
      <c r="I101" s="54"/>
    </row>
    <row r="102" spans="1:9" s="24" customFormat="1" ht="15">
      <c r="A102" s="30"/>
      <c r="B102" s="33"/>
      <c r="C102" s="33"/>
      <c r="D102" s="33"/>
      <c r="E102" s="33"/>
      <c r="F102" s="55"/>
      <c r="G102" s="55"/>
      <c r="H102" s="55"/>
      <c r="I102" s="54"/>
    </row>
    <row r="103" spans="1:6" ht="15">
      <c r="A103" s="25" t="s">
        <v>99</v>
      </c>
      <c r="C103" s="3"/>
      <c r="F103" s="4"/>
    </row>
    <row r="104" spans="1:6" ht="15">
      <c r="A104" s="15" t="s">
        <v>23</v>
      </c>
      <c r="C104" s="3"/>
      <c r="D104" s="39"/>
      <c r="E104" s="29"/>
      <c r="F104" s="4"/>
    </row>
    <row r="105" spans="1:8" ht="15">
      <c r="A105" s="32" t="s">
        <v>77</v>
      </c>
      <c r="B105" s="26" t="s">
        <v>76</v>
      </c>
      <c r="C105" s="3">
        <v>433</v>
      </c>
      <c r="D105" s="44">
        <v>249.9069</v>
      </c>
      <c r="E105" s="44">
        <v>247.45</v>
      </c>
      <c r="F105" s="7">
        <f>C105*D105</f>
        <v>108209.68770000001</v>
      </c>
      <c r="G105" s="16">
        <f>C105*E105</f>
        <v>107145.84999999999</v>
      </c>
      <c r="H105" s="16">
        <f>G105-F105</f>
        <v>-1063.8377000000182</v>
      </c>
    </row>
    <row r="106" spans="1:8" ht="15">
      <c r="A106" s="5" t="s">
        <v>4</v>
      </c>
      <c r="B106" s="4" t="s">
        <v>5</v>
      </c>
      <c r="C106" s="2">
        <v>334</v>
      </c>
      <c r="D106" s="44">
        <v>116.449</v>
      </c>
      <c r="E106" s="44">
        <v>157.74</v>
      </c>
      <c r="F106" s="7">
        <f>C106*D106</f>
        <v>38893.966</v>
      </c>
      <c r="G106" s="16">
        <f>C106*E106</f>
        <v>52685.16</v>
      </c>
      <c r="H106" s="16">
        <f>G106-F106</f>
        <v>13791.194000000003</v>
      </c>
    </row>
    <row r="107" spans="1:8" ht="15">
      <c r="A107" s="5" t="s">
        <v>79</v>
      </c>
      <c r="B107" s="4" t="s">
        <v>8</v>
      </c>
      <c r="C107" s="2">
        <v>446</v>
      </c>
      <c r="D107" s="44">
        <v>57.384</v>
      </c>
      <c r="E107" s="44">
        <v>116.26</v>
      </c>
      <c r="F107" s="7">
        <f>C107*D107</f>
        <v>25593.264</v>
      </c>
      <c r="G107" s="16">
        <f>C107*E107</f>
        <v>51851.96</v>
      </c>
      <c r="H107" s="16">
        <f>G107-F107</f>
        <v>26258.696</v>
      </c>
    </row>
    <row r="108" spans="1:8" ht="15">
      <c r="A108" s="5" t="s">
        <v>72</v>
      </c>
      <c r="B108" s="4" t="s">
        <v>73</v>
      </c>
      <c r="C108" s="2">
        <v>300</v>
      </c>
      <c r="D108" s="44">
        <v>66.61</v>
      </c>
      <c r="E108" s="44">
        <v>86.02</v>
      </c>
      <c r="F108" s="7">
        <f>C108*D108</f>
        <v>19983</v>
      </c>
      <c r="G108" s="16">
        <f>C108*E108</f>
        <v>25806</v>
      </c>
      <c r="H108" s="16">
        <f>G108-F108</f>
        <v>5823</v>
      </c>
    </row>
    <row r="109" spans="1:8" ht="15">
      <c r="A109" s="32" t="s">
        <v>93</v>
      </c>
      <c r="B109" s="26" t="s">
        <v>90</v>
      </c>
      <c r="C109" s="3">
        <v>429</v>
      </c>
      <c r="D109" s="45">
        <v>123.4789</v>
      </c>
      <c r="E109" s="45">
        <v>97.56</v>
      </c>
      <c r="F109" s="7">
        <f>C109*D109</f>
        <v>52972.4481</v>
      </c>
      <c r="G109" s="16">
        <f>C109*E109</f>
        <v>41853.24</v>
      </c>
      <c r="H109" s="16">
        <f>G109-F109</f>
        <v>-11119.208100000003</v>
      </c>
    </row>
    <row r="110" spans="1:8" ht="15">
      <c r="A110" s="30" t="s">
        <v>32</v>
      </c>
      <c r="B110" s="41"/>
      <c r="C110" s="41"/>
      <c r="D110" s="73"/>
      <c r="E110" s="73"/>
      <c r="F110" s="55">
        <f>SUM(F105:F109)</f>
        <v>245652.36580000003</v>
      </c>
      <c r="G110" s="55">
        <f>SUM(G105:G109)</f>
        <v>279342.21</v>
      </c>
      <c r="H110" s="55">
        <f>SUM(H105:H109)</f>
        <v>33689.84419999998</v>
      </c>
    </row>
    <row r="111" spans="1:8" ht="15">
      <c r="A111" s="30"/>
      <c r="B111" s="36"/>
      <c r="C111" s="36"/>
      <c r="D111" s="73"/>
      <c r="E111" s="73"/>
      <c r="F111" s="55"/>
      <c r="G111" s="55"/>
      <c r="H111" s="55"/>
    </row>
    <row r="112" spans="1:8" ht="15">
      <c r="A112" s="25" t="s">
        <v>100</v>
      </c>
      <c r="B112" s="4"/>
      <c r="C112" s="2"/>
      <c r="D112" s="74"/>
      <c r="E112" s="44"/>
      <c r="G112" s="16"/>
      <c r="H112" s="16"/>
    </row>
    <row r="113" spans="1:6" ht="15">
      <c r="A113" s="15" t="s">
        <v>23</v>
      </c>
      <c r="C113" s="3"/>
      <c r="D113" s="75"/>
      <c r="E113" s="75"/>
      <c r="F113" s="4"/>
    </row>
    <row r="114" spans="1:9" s="28" customFormat="1" ht="15">
      <c r="A114" s="13" t="s">
        <v>125</v>
      </c>
      <c r="B114" s="26" t="s">
        <v>126</v>
      </c>
      <c r="C114" s="3">
        <v>100</v>
      </c>
      <c r="D114" s="45">
        <v>197.8367</v>
      </c>
      <c r="E114" s="45">
        <v>249.74</v>
      </c>
      <c r="F114" s="7">
        <f>C114*D114</f>
        <v>19783.670000000002</v>
      </c>
      <c r="G114" s="16">
        <f>C114*E114</f>
        <v>24974</v>
      </c>
      <c r="H114" s="16">
        <f>G114-F114</f>
        <v>5190.329999999998</v>
      </c>
      <c r="I114" s="3"/>
    </row>
    <row r="115" spans="1:8" ht="15">
      <c r="A115" s="13" t="s">
        <v>46</v>
      </c>
      <c r="B115" s="3" t="s">
        <v>47</v>
      </c>
      <c r="C115" s="3">
        <v>165</v>
      </c>
      <c r="D115" s="45">
        <v>196.91</v>
      </c>
      <c r="E115" s="45">
        <v>420.29</v>
      </c>
      <c r="F115" s="7">
        <f aca="true" t="shared" si="12" ref="F115:F120">C115*D115</f>
        <v>32490.149999999998</v>
      </c>
      <c r="G115" s="16">
        <f aca="true" t="shared" si="13" ref="G115:G120">C115*E115</f>
        <v>69347.85</v>
      </c>
      <c r="H115" s="16">
        <f aca="true" t="shared" si="14" ref="H115:H120">G115-F115</f>
        <v>36857.70000000001</v>
      </c>
    </row>
    <row r="116" spans="1:8" ht="15">
      <c r="A116" s="32" t="s">
        <v>129</v>
      </c>
      <c r="B116" s="26" t="s">
        <v>130</v>
      </c>
      <c r="C116" s="3">
        <v>258</v>
      </c>
      <c r="D116" s="44">
        <v>303.1383</v>
      </c>
      <c r="E116" s="45">
        <v>383.57</v>
      </c>
      <c r="F116" s="7">
        <f>C116*D116</f>
        <v>78209.6814</v>
      </c>
      <c r="G116" s="16">
        <f>C116*E116</f>
        <v>98961.06</v>
      </c>
      <c r="H116" s="16">
        <f>G116-F116</f>
        <v>20751.378599999996</v>
      </c>
    </row>
    <row r="117" spans="1:8" ht="15">
      <c r="A117" s="5" t="s">
        <v>114</v>
      </c>
      <c r="B117" s="4" t="s">
        <v>115</v>
      </c>
      <c r="C117" s="2">
        <v>200</v>
      </c>
      <c r="D117" s="44">
        <v>126.9656</v>
      </c>
      <c r="E117" s="44">
        <v>137.37</v>
      </c>
      <c r="F117" s="7">
        <f>C117*D117</f>
        <v>25393.12</v>
      </c>
      <c r="G117" s="16">
        <f>C117*E117</f>
        <v>27474</v>
      </c>
      <c r="H117" s="16">
        <f t="shared" si="14"/>
        <v>2080.880000000001</v>
      </c>
    </row>
    <row r="118" spans="1:8" ht="15">
      <c r="A118" s="32" t="s">
        <v>80</v>
      </c>
      <c r="B118" s="26" t="s">
        <v>41</v>
      </c>
      <c r="C118" s="3">
        <v>443</v>
      </c>
      <c r="D118" s="45">
        <v>86.8919</v>
      </c>
      <c r="E118" s="44">
        <v>122.8</v>
      </c>
      <c r="F118" s="7">
        <f t="shared" si="12"/>
        <v>38493.1117</v>
      </c>
      <c r="G118" s="16">
        <f t="shared" si="13"/>
        <v>54400.4</v>
      </c>
      <c r="H118" s="16">
        <f t="shared" si="14"/>
        <v>15907.2883</v>
      </c>
    </row>
    <row r="119" spans="1:8" ht="15">
      <c r="A119" s="32" t="s">
        <v>81</v>
      </c>
      <c r="B119" s="26" t="s">
        <v>82</v>
      </c>
      <c r="C119" s="3">
        <v>209</v>
      </c>
      <c r="D119" s="45">
        <v>144.9131</v>
      </c>
      <c r="E119" s="45">
        <v>245.84</v>
      </c>
      <c r="F119" s="7">
        <f t="shared" si="12"/>
        <v>30286.8379</v>
      </c>
      <c r="G119" s="16">
        <f t="shared" si="13"/>
        <v>51380.56</v>
      </c>
      <c r="H119" s="16">
        <f t="shared" si="14"/>
        <v>21093.7221</v>
      </c>
    </row>
    <row r="120" spans="1:9" s="28" customFormat="1" ht="15">
      <c r="A120" s="5" t="s">
        <v>15</v>
      </c>
      <c r="B120" s="26" t="s">
        <v>12</v>
      </c>
      <c r="C120" s="3">
        <v>1290</v>
      </c>
      <c r="D120" s="45">
        <v>32.157</v>
      </c>
      <c r="E120" s="45">
        <v>60.16</v>
      </c>
      <c r="F120" s="7">
        <f t="shared" si="12"/>
        <v>41482.53</v>
      </c>
      <c r="G120" s="16">
        <f t="shared" si="13"/>
        <v>77606.4</v>
      </c>
      <c r="H120" s="16">
        <f t="shared" si="14"/>
        <v>36123.869999999995</v>
      </c>
      <c r="I120" s="3"/>
    </row>
    <row r="121" spans="1:9" s="24" customFormat="1" ht="15">
      <c r="A121" s="30" t="s">
        <v>32</v>
      </c>
      <c r="B121" s="33"/>
      <c r="C121" s="33"/>
      <c r="D121" s="73"/>
      <c r="E121" s="73"/>
      <c r="F121" s="55">
        <f>SUM(F114:F120)</f>
        <v>266139.101</v>
      </c>
      <c r="G121" s="64">
        <f>SUM(G114:G120)</f>
        <v>404144.27</v>
      </c>
      <c r="H121" s="55">
        <f>SUM(H114:H120)</f>
        <v>138005.169</v>
      </c>
      <c r="I121" s="54"/>
    </row>
    <row r="122" spans="1:9" s="24" customFormat="1" ht="15">
      <c r="A122" s="30"/>
      <c r="B122" s="34"/>
      <c r="C122" s="34"/>
      <c r="D122" s="73"/>
      <c r="E122" s="73"/>
      <c r="F122" s="55"/>
      <c r="G122" s="55"/>
      <c r="H122" s="55"/>
      <c r="I122" s="54"/>
    </row>
    <row r="123" spans="1:9" s="24" customFormat="1" ht="15">
      <c r="A123" s="25" t="s">
        <v>44</v>
      </c>
      <c r="B123" s="34"/>
      <c r="C123" s="34"/>
      <c r="D123" s="73"/>
      <c r="E123" s="73"/>
      <c r="F123" s="55"/>
      <c r="G123" s="55"/>
      <c r="H123" s="55"/>
      <c r="I123" s="54"/>
    </row>
    <row r="124" spans="1:9" s="24" customFormat="1" ht="15">
      <c r="A124" s="15" t="s">
        <v>22</v>
      </c>
      <c r="B124" s="34"/>
      <c r="C124" s="34"/>
      <c r="D124" s="73"/>
      <c r="E124" s="73"/>
      <c r="F124" s="55"/>
      <c r="G124" s="55"/>
      <c r="H124" s="55"/>
      <c r="I124" s="54"/>
    </row>
    <row r="125" spans="1:9" s="24" customFormat="1" ht="15">
      <c r="A125" s="13" t="s">
        <v>42</v>
      </c>
      <c r="B125" s="11" t="s">
        <v>120</v>
      </c>
      <c r="C125" s="2">
        <v>1229</v>
      </c>
      <c r="D125" s="71">
        <v>33.2288</v>
      </c>
      <c r="E125" s="45">
        <v>77.31</v>
      </c>
      <c r="F125" s="7">
        <f aca="true" t="shared" si="15" ref="F125:F130">C125*D125</f>
        <v>40838.1952</v>
      </c>
      <c r="G125" s="16">
        <f aca="true" t="shared" si="16" ref="G125:G130">C125*E125</f>
        <v>95013.99</v>
      </c>
      <c r="H125" s="16">
        <f aca="true" t="shared" si="17" ref="H125:H139">G125-F125</f>
        <v>54175.7948</v>
      </c>
      <c r="I125" s="54"/>
    </row>
    <row r="126" spans="1:8" ht="15">
      <c r="A126" s="13" t="s">
        <v>68</v>
      </c>
      <c r="B126" s="11" t="s">
        <v>69</v>
      </c>
      <c r="C126" s="2">
        <v>725</v>
      </c>
      <c r="D126" s="71">
        <v>111.782</v>
      </c>
      <c r="E126" s="44">
        <v>132.25</v>
      </c>
      <c r="F126" s="7">
        <f t="shared" si="15"/>
        <v>81041.95</v>
      </c>
      <c r="G126" s="16">
        <f t="shared" si="16"/>
        <v>95881.25</v>
      </c>
      <c r="H126" s="16">
        <f t="shared" si="17"/>
        <v>14839.300000000003</v>
      </c>
    </row>
    <row r="127" spans="1:9" s="24" customFormat="1" ht="15">
      <c r="A127" s="32" t="s">
        <v>52</v>
      </c>
      <c r="B127" s="11" t="s">
        <v>6</v>
      </c>
      <c r="C127" s="2">
        <v>757</v>
      </c>
      <c r="D127" s="71">
        <v>45.2905</v>
      </c>
      <c r="E127" s="44">
        <v>46.03</v>
      </c>
      <c r="F127" s="7">
        <f t="shared" si="15"/>
        <v>34284.9085</v>
      </c>
      <c r="G127" s="16">
        <f t="shared" si="16"/>
        <v>34844.71</v>
      </c>
      <c r="H127" s="16">
        <f t="shared" si="17"/>
        <v>559.8015000000014</v>
      </c>
      <c r="I127" s="54"/>
    </row>
    <row r="128" spans="1:9" s="24" customFormat="1" ht="15">
      <c r="A128" s="5" t="s">
        <v>133</v>
      </c>
      <c r="B128" s="4" t="s">
        <v>136</v>
      </c>
      <c r="C128" s="2">
        <v>157</v>
      </c>
      <c r="D128" s="71">
        <v>25.8442</v>
      </c>
      <c r="E128" s="44">
        <v>56.9</v>
      </c>
      <c r="F128" s="7">
        <f t="shared" si="15"/>
        <v>4057.5394</v>
      </c>
      <c r="G128" s="16">
        <f t="shared" si="16"/>
        <v>8933.3</v>
      </c>
      <c r="H128" s="16">
        <f>G128-F128</f>
        <v>4875.7606</v>
      </c>
      <c r="I128" s="67"/>
    </row>
    <row r="129" spans="1:9" s="24" customFormat="1" ht="15">
      <c r="A129" t="s">
        <v>137</v>
      </c>
      <c r="B129" s="4" t="s">
        <v>135</v>
      </c>
      <c r="C129" s="52">
        <v>612</v>
      </c>
      <c r="D129" s="74">
        <v>45.7331</v>
      </c>
      <c r="E129" s="44">
        <v>56.68</v>
      </c>
      <c r="F129" s="7">
        <f t="shared" si="15"/>
        <v>27988.6572</v>
      </c>
      <c r="G129" s="16">
        <f t="shared" si="16"/>
        <v>34688.159999999996</v>
      </c>
      <c r="H129" s="16">
        <f t="shared" si="17"/>
        <v>6699.502799999995</v>
      </c>
      <c r="I129" s="54"/>
    </row>
    <row r="130" spans="1:9" s="24" customFormat="1" ht="30">
      <c r="A130" s="40" t="s">
        <v>110</v>
      </c>
      <c r="B130" s="4" t="s">
        <v>140</v>
      </c>
      <c r="C130" s="52">
        <v>4</v>
      </c>
      <c r="D130" s="74">
        <v>53.817</v>
      </c>
      <c r="E130" s="44">
        <v>56.98</v>
      </c>
      <c r="F130" s="7">
        <f t="shared" si="15"/>
        <v>215.268</v>
      </c>
      <c r="G130" s="16">
        <f t="shared" si="16"/>
        <v>227.92</v>
      </c>
      <c r="H130" s="16">
        <f t="shared" si="17"/>
        <v>12.651999999999987</v>
      </c>
      <c r="I130" s="58"/>
    </row>
    <row r="131" spans="1:9" s="24" customFormat="1" ht="15">
      <c r="A131" t="s">
        <v>88</v>
      </c>
      <c r="B131" s="11" t="s">
        <v>89</v>
      </c>
      <c r="C131" s="2">
        <v>95</v>
      </c>
      <c r="D131" s="71">
        <v>34.5812</v>
      </c>
      <c r="E131" s="45">
        <v>48.8</v>
      </c>
      <c r="F131" s="7">
        <f aca="true" t="shared" si="18" ref="F131:F139">C131*D131</f>
        <v>3285.2140000000004</v>
      </c>
      <c r="G131" s="16">
        <f aca="true" t="shared" si="19" ref="G131:G139">C131*E131</f>
        <v>4636</v>
      </c>
      <c r="H131" s="16">
        <f t="shared" si="17"/>
        <v>1350.7859999999996</v>
      </c>
      <c r="I131" s="54"/>
    </row>
    <row r="132" spans="1:9" s="24" customFormat="1" ht="15">
      <c r="A132" s="40" t="s">
        <v>55</v>
      </c>
      <c r="B132" s="11" t="s">
        <v>56</v>
      </c>
      <c r="C132" s="2">
        <v>974</v>
      </c>
      <c r="D132" s="71">
        <v>32.7884</v>
      </c>
      <c r="E132" s="45">
        <v>42.3</v>
      </c>
      <c r="F132" s="7">
        <f t="shared" si="18"/>
        <v>31935.9016</v>
      </c>
      <c r="G132" s="16">
        <f t="shared" si="19"/>
        <v>41200.2</v>
      </c>
      <c r="H132" s="16">
        <f t="shared" si="17"/>
        <v>9264.298399999996</v>
      </c>
      <c r="I132" s="54"/>
    </row>
    <row r="133" spans="1:9" s="24" customFormat="1" ht="15">
      <c r="A133" t="s">
        <v>91</v>
      </c>
      <c r="B133" s="11" t="s">
        <v>92</v>
      </c>
      <c r="C133" s="2">
        <v>196</v>
      </c>
      <c r="D133" s="74">
        <v>40.1338</v>
      </c>
      <c r="E133" s="45">
        <v>33.24</v>
      </c>
      <c r="F133" s="7">
        <f t="shared" si="18"/>
        <v>7866.2248</v>
      </c>
      <c r="G133" s="16">
        <f t="shared" si="19"/>
        <v>6515.04</v>
      </c>
      <c r="H133" s="16">
        <f t="shared" si="17"/>
        <v>-1351.1848</v>
      </c>
      <c r="I133" s="54"/>
    </row>
    <row r="134" spans="1:9" s="24" customFormat="1" ht="15">
      <c r="A134" s="40" t="s">
        <v>59</v>
      </c>
      <c r="B134" s="11" t="s">
        <v>60</v>
      </c>
      <c r="C134" s="2">
        <v>809</v>
      </c>
      <c r="D134" s="71">
        <v>18.6276</v>
      </c>
      <c r="E134" s="45">
        <v>31.5</v>
      </c>
      <c r="F134" s="7">
        <f t="shared" si="18"/>
        <v>15069.7284</v>
      </c>
      <c r="G134" s="16">
        <f t="shared" si="19"/>
        <v>25483.5</v>
      </c>
      <c r="H134" s="16">
        <f t="shared" si="17"/>
        <v>10413.7716</v>
      </c>
      <c r="I134" s="54"/>
    </row>
    <row r="135" spans="1:8" ht="15">
      <c r="A135" s="5" t="s">
        <v>104</v>
      </c>
      <c r="B135" s="4" t="s">
        <v>67</v>
      </c>
      <c r="C135" s="2">
        <v>1413</v>
      </c>
      <c r="D135" s="74">
        <v>62.5604</v>
      </c>
      <c r="E135" s="44">
        <v>68.67</v>
      </c>
      <c r="F135" s="7">
        <f t="shared" si="18"/>
        <v>88397.8452</v>
      </c>
      <c r="G135" s="16">
        <f t="shared" si="19"/>
        <v>97030.71</v>
      </c>
      <c r="H135" s="16">
        <f t="shared" si="17"/>
        <v>8632.86480000001</v>
      </c>
    </row>
    <row r="136" spans="1:8" ht="15">
      <c r="A136" s="5" t="s">
        <v>17</v>
      </c>
      <c r="B136" s="4" t="s">
        <v>18</v>
      </c>
      <c r="C136" s="2">
        <v>430</v>
      </c>
      <c r="D136" s="74">
        <v>142.3027</v>
      </c>
      <c r="E136" s="44">
        <v>178.37</v>
      </c>
      <c r="F136" s="7">
        <f t="shared" si="18"/>
        <v>61190.16099999999</v>
      </c>
      <c r="G136" s="16">
        <f t="shared" si="19"/>
        <v>76699.1</v>
      </c>
      <c r="H136" s="16">
        <f t="shared" si="17"/>
        <v>15508.939000000013</v>
      </c>
    </row>
    <row r="137" spans="1:9" s="24" customFormat="1" ht="15">
      <c r="A137" s="32" t="s">
        <v>53</v>
      </c>
      <c r="B137" s="11" t="s">
        <v>54</v>
      </c>
      <c r="C137" s="2">
        <v>657</v>
      </c>
      <c r="D137" s="71">
        <v>29.5202</v>
      </c>
      <c r="E137" s="45">
        <v>47.67</v>
      </c>
      <c r="F137" s="7">
        <f t="shared" si="18"/>
        <v>19394.771399999998</v>
      </c>
      <c r="G137" s="16">
        <f t="shared" si="19"/>
        <v>31319.190000000002</v>
      </c>
      <c r="H137" s="16">
        <f t="shared" si="17"/>
        <v>11924.418600000005</v>
      </c>
      <c r="I137" s="54"/>
    </row>
    <row r="138" spans="1:9" s="24" customFormat="1" ht="15">
      <c r="A138" s="32" t="s">
        <v>34</v>
      </c>
      <c r="B138" s="11" t="s">
        <v>35</v>
      </c>
      <c r="C138" s="2">
        <v>956</v>
      </c>
      <c r="D138" s="71">
        <v>46.9261</v>
      </c>
      <c r="E138" s="45">
        <v>48.95</v>
      </c>
      <c r="F138" s="7">
        <f t="shared" si="18"/>
        <v>44861.3516</v>
      </c>
      <c r="G138" s="16">
        <f t="shared" si="19"/>
        <v>46796.200000000004</v>
      </c>
      <c r="H138" s="16">
        <f t="shared" si="17"/>
        <v>1934.8484000000026</v>
      </c>
      <c r="I138" s="54"/>
    </row>
    <row r="139" spans="1:9" s="24" customFormat="1" ht="15">
      <c r="A139" s="5" t="s">
        <v>105</v>
      </c>
      <c r="B139" s="4" t="s">
        <v>43</v>
      </c>
      <c r="C139" s="2">
        <v>1019</v>
      </c>
      <c r="D139" s="74">
        <v>71.0324</v>
      </c>
      <c r="E139" s="44">
        <v>81.75</v>
      </c>
      <c r="F139" s="7">
        <f t="shared" si="18"/>
        <v>72382.0156</v>
      </c>
      <c r="G139" s="16">
        <f t="shared" si="19"/>
        <v>83303.25</v>
      </c>
      <c r="H139" s="16">
        <f t="shared" si="17"/>
        <v>10921.234400000001</v>
      </c>
      <c r="I139" s="54"/>
    </row>
    <row r="140" spans="1:9" s="24" customFormat="1" ht="15">
      <c r="A140" s="30" t="s">
        <v>31</v>
      </c>
      <c r="B140" s="34"/>
      <c r="C140" s="34"/>
      <c r="D140" s="73"/>
      <c r="E140" s="73"/>
      <c r="F140" s="55">
        <f>SUM(F125:F139)</f>
        <v>532809.7319</v>
      </c>
      <c r="G140" s="55">
        <f>SUM(G125:G139)</f>
        <v>682572.52</v>
      </c>
      <c r="H140" s="55">
        <f>SUM(H125:H139)</f>
        <v>149762.7881</v>
      </c>
      <c r="I140" s="54"/>
    </row>
    <row r="141" spans="1:9" s="24" customFormat="1" ht="15">
      <c r="A141" s="30"/>
      <c r="B141" s="37"/>
      <c r="C141" s="37"/>
      <c r="D141" s="73"/>
      <c r="E141" s="73"/>
      <c r="F141" s="55"/>
      <c r="G141" s="55"/>
      <c r="H141" s="55"/>
      <c r="I141" s="54"/>
    </row>
    <row r="142" spans="1:9" s="24" customFormat="1" ht="15">
      <c r="A142" s="15" t="s">
        <v>23</v>
      </c>
      <c r="C142" s="3"/>
      <c r="D142" s="45"/>
      <c r="E142" s="45"/>
      <c r="F142" s="7"/>
      <c r="G142" s="7"/>
      <c r="H142" s="7"/>
      <c r="I142" s="54"/>
    </row>
    <row r="143" spans="1:8" ht="15">
      <c r="A143" s="13" t="s">
        <v>70</v>
      </c>
      <c r="B143" s="26" t="s">
        <v>71</v>
      </c>
      <c r="C143" s="3">
        <v>1219</v>
      </c>
      <c r="D143" s="44">
        <v>123.7138</v>
      </c>
      <c r="E143" s="44">
        <v>171.48</v>
      </c>
      <c r="F143" s="7">
        <f aca="true" t="shared" si="20" ref="F143:F151">C143*D143</f>
        <v>150807.1222</v>
      </c>
      <c r="G143" s="16">
        <f aca="true" t="shared" si="21" ref="G143:G151">C143*E143</f>
        <v>209034.12</v>
      </c>
      <c r="H143" s="16">
        <f aca="true" t="shared" si="22" ref="H143:H151">G143-F143</f>
        <v>58226.99779999998</v>
      </c>
    </row>
    <row r="144" spans="1:9" s="24" customFormat="1" ht="15">
      <c r="A144" s="5" t="s">
        <v>63</v>
      </c>
      <c r="B144" s="4" t="s">
        <v>64</v>
      </c>
      <c r="C144" s="3">
        <v>548</v>
      </c>
      <c r="D144" s="44">
        <v>105.2054</v>
      </c>
      <c r="E144" s="44">
        <v>204.77</v>
      </c>
      <c r="F144" s="7">
        <f t="shared" si="20"/>
        <v>57652.559199999996</v>
      </c>
      <c r="G144" s="16">
        <f t="shared" si="21"/>
        <v>112213.96</v>
      </c>
      <c r="H144" s="16">
        <f t="shared" si="22"/>
        <v>54561.40080000001</v>
      </c>
      <c r="I144" s="54"/>
    </row>
    <row r="145" spans="1:9" s="24" customFormat="1" ht="15">
      <c r="A145" s="5" t="s">
        <v>50</v>
      </c>
      <c r="B145" s="4" t="s">
        <v>51</v>
      </c>
      <c r="C145" s="3">
        <v>340</v>
      </c>
      <c r="D145" s="44">
        <v>165.7134</v>
      </c>
      <c r="E145" s="44">
        <v>215.29</v>
      </c>
      <c r="F145" s="7">
        <f t="shared" si="20"/>
        <v>56342.556000000004</v>
      </c>
      <c r="G145" s="16">
        <f t="shared" si="21"/>
        <v>73198.59999999999</v>
      </c>
      <c r="H145" s="16">
        <f t="shared" si="22"/>
        <v>16856.043999999987</v>
      </c>
      <c r="I145" s="54"/>
    </row>
    <row r="146" spans="1:9" s="24" customFormat="1" ht="15">
      <c r="A146" s="5" t="s">
        <v>48</v>
      </c>
      <c r="B146" s="4" t="s">
        <v>49</v>
      </c>
      <c r="C146" s="3">
        <v>469</v>
      </c>
      <c r="D146" s="44">
        <v>230.879</v>
      </c>
      <c r="E146" s="44">
        <v>289.7</v>
      </c>
      <c r="F146" s="7">
        <f t="shared" si="20"/>
        <v>108282.25099999999</v>
      </c>
      <c r="G146" s="16">
        <f t="shared" si="21"/>
        <v>135869.3</v>
      </c>
      <c r="H146" s="16">
        <f t="shared" si="22"/>
        <v>27587.049</v>
      </c>
      <c r="I146" s="54"/>
    </row>
    <row r="147" spans="1:8" ht="15">
      <c r="A147" s="13" t="s">
        <v>65</v>
      </c>
      <c r="B147" s="26" t="s">
        <v>66</v>
      </c>
      <c r="C147" s="3">
        <v>192</v>
      </c>
      <c r="D147" s="44">
        <v>339.1285</v>
      </c>
      <c r="E147" s="44">
        <v>417.72</v>
      </c>
      <c r="F147" s="7">
        <f t="shared" si="20"/>
        <v>65112.67199999999</v>
      </c>
      <c r="G147" s="16">
        <f t="shared" si="21"/>
        <v>80202.24</v>
      </c>
      <c r="H147" s="16">
        <f t="shared" si="22"/>
        <v>15089.568000000014</v>
      </c>
    </row>
    <row r="148" spans="1:9" s="24" customFormat="1" ht="15">
      <c r="A148" s="5" t="s">
        <v>13</v>
      </c>
      <c r="B148" s="4" t="s">
        <v>10</v>
      </c>
      <c r="C148" s="3">
        <v>132</v>
      </c>
      <c r="D148" s="44">
        <v>62.6574</v>
      </c>
      <c r="E148" s="44">
        <v>158.17</v>
      </c>
      <c r="F148" s="7">
        <f t="shared" si="20"/>
        <v>8270.7768</v>
      </c>
      <c r="G148" s="16">
        <f t="shared" si="21"/>
        <v>20878.44</v>
      </c>
      <c r="H148" s="16">
        <f t="shared" si="22"/>
        <v>12607.663199999999</v>
      </c>
      <c r="I148" s="54"/>
    </row>
    <row r="149" spans="1:9" s="24" customFormat="1" ht="15">
      <c r="A149" s="5" t="s">
        <v>33</v>
      </c>
      <c r="B149" s="4" t="s">
        <v>36</v>
      </c>
      <c r="C149" s="3">
        <v>300</v>
      </c>
      <c r="D149" s="44">
        <v>261.5698</v>
      </c>
      <c r="E149" s="44">
        <v>481.63</v>
      </c>
      <c r="F149" s="7">
        <f t="shared" si="20"/>
        <v>78470.94</v>
      </c>
      <c r="G149" s="16">
        <f t="shared" si="21"/>
        <v>144489</v>
      </c>
      <c r="H149" s="16">
        <f t="shared" si="22"/>
        <v>66018.06</v>
      </c>
      <c r="I149" s="54"/>
    </row>
    <row r="150" spans="1:8" ht="15">
      <c r="A150" s="13" t="s">
        <v>61</v>
      </c>
      <c r="B150" s="26" t="s">
        <v>62</v>
      </c>
      <c r="C150" s="3">
        <v>250</v>
      </c>
      <c r="D150" s="45">
        <v>290.29</v>
      </c>
      <c r="E150" s="45">
        <v>292.14</v>
      </c>
      <c r="F150" s="7">
        <f t="shared" si="20"/>
        <v>72572.5</v>
      </c>
      <c r="G150" s="16">
        <f t="shared" si="21"/>
        <v>73035</v>
      </c>
      <c r="H150" s="16">
        <f t="shared" si="22"/>
        <v>462.5</v>
      </c>
    </row>
    <row r="151" spans="1:8" ht="15">
      <c r="A151" s="32" t="s">
        <v>57</v>
      </c>
      <c r="B151" s="26" t="s">
        <v>58</v>
      </c>
      <c r="C151" s="3">
        <v>200</v>
      </c>
      <c r="D151" s="45">
        <v>345.54</v>
      </c>
      <c r="E151" s="45">
        <v>424.91</v>
      </c>
      <c r="F151" s="7">
        <f t="shared" si="20"/>
        <v>69108</v>
      </c>
      <c r="G151" s="16">
        <f t="shared" si="21"/>
        <v>84982</v>
      </c>
      <c r="H151" s="16">
        <f t="shared" si="22"/>
        <v>15874</v>
      </c>
    </row>
    <row r="152" spans="1:9" s="24" customFormat="1" ht="15">
      <c r="A152" s="30" t="s">
        <v>32</v>
      </c>
      <c r="B152" s="37"/>
      <c r="C152" s="37"/>
      <c r="D152" s="73"/>
      <c r="E152" s="73"/>
      <c r="F152" s="55">
        <f>SUM(F143:F151)</f>
        <v>666619.3772</v>
      </c>
      <c r="G152" s="55">
        <f>SUM(G143:G151)</f>
        <v>933902.6599999999</v>
      </c>
      <c r="H152" s="55">
        <f>SUM(H143:H151)</f>
        <v>267283.2828</v>
      </c>
      <c r="I152" s="54"/>
    </row>
    <row r="153" spans="1:9" s="24" customFormat="1" ht="15">
      <c r="A153" s="30"/>
      <c r="B153" s="34"/>
      <c r="C153" s="34"/>
      <c r="D153" s="73"/>
      <c r="E153" s="73"/>
      <c r="F153" s="55"/>
      <c r="G153" s="55"/>
      <c r="H153" s="55"/>
      <c r="I153" s="54"/>
    </row>
    <row r="154" spans="1:9" s="24" customFormat="1" ht="15">
      <c r="A154" s="25" t="s">
        <v>45</v>
      </c>
      <c r="B154" s="34"/>
      <c r="C154" s="34"/>
      <c r="D154" s="73"/>
      <c r="E154" s="73"/>
      <c r="F154" s="55"/>
      <c r="G154" s="55"/>
      <c r="H154" s="55"/>
      <c r="I154" s="54"/>
    </row>
    <row r="155" spans="1:9" s="24" customFormat="1" ht="15">
      <c r="A155" s="30"/>
      <c r="B155" s="34"/>
      <c r="C155" s="34"/>
      <c r="D155" s="73"/>
      <c r="E155" s="73"/>
      <c r="F155" s="55"/>
      <c r="G155" s="55"/>
      <c r="H155" s="55"/>
      <c r="I155" s="54"/>
    </row>
    <row r="156" spans="1:9" ht="15">
      <c r="A156" s="15" t="s">
        <v>23</v>
      </c>
      <c r="B156" s="2"/>
      <c r="C156" s="2"/>
      <c r="D156" s="71"/>
      <c r="E156" s="44"/>
      <c r="F156" s="12"/>
      <c r="G156" s="16"/>
      <c r="H156" s="16"/>
      <c r="I156" s="11"/>
    </row>
    <row r="157" spans="1:9" s="24" customFormat="1" ht="15">
      <c r="A157" s="13" t="s">
        <v>46</v>
      </c>
      <c r="B157" s="3" t="s">
        <v>47</v>
      </c>
      <c r="C157" s="3">
        <v>25</v>
      </c>
      <c r="D157" s="45">
        <v>196.159</v>
      </c>
      <c r="E157" s="45">
        <v>420.29</v>
      </c>
      <c r="F157" s="7">
        <f>C157*D157</f>
        <v>4903.974999999999</v>
      </c>
      <c r="G157" s="16">
        <f>C157*E157</f>
        <v>10507.25</v>
      </c>
      <c r="H157" s="16">
        <f>G157-F157</f>
        <v>5603.275000000001</v>
      </c>
      <c r="I157" s="54"/>
    </row>
    <row r="158" spans="1:8" ht="15">
      <c r="A158" s="32" t="s">
        <v>84</v>
      </c>
      <c r="B158" s="26" t="s">
        <v>85</v>
      </c>
      <c r="C158" s="3">
        <v>416</v>
      </c>
      <c r="D158" s="44">
        <v>47.139</v>
      </c>
      <c r="E158" s="44">
        <v>58.14</v>
      </c>
      <c r="F158" s="7">
        <f>C158*D158</f>
        <v>19609.824</v>
      </c>
      <c r="G158" s="16">
        <f>C158*E158</f>
        <v>24186.24</v>
      </c>
      <c r="H158" s="16">
        <f>G158-F158</f>
        <v>4576.416000000001</v>
      </c>
    </row>
    <row r="159" spans="1:8" ht="15">
      <c r="A159" s="32" t="s">
        <v>74</v>
      </c>
      <c r="B159" s="26" t="s">
        <v>75</v>
      </c>
      <c r="C159" s="3">
        <v>400</v>
      </c>
      <c r="D159" s="44">
        <v>120.92</v>
      </c>
      <c r="E159" s="44">
        <v>153.89</v>
      </c>
      <c r="F159" s="7">
        <f>C159*D159</f>
        <v>48368</v>
      </c>
      <c r="G159" s="16">
        <f>C159*E159</f>
        <v>61555.99999999999</v>
      </c>
      <c r="H159" s="16">
        <f>G159-F159</f>
        <v>13187.999999999993</v>
      </c>
    </row>
    <row r="160" spans="1:8" ht="15">
      <c r="A160" s="32" t="s">
        <v>86</v>
      </c>
      <c r="B160" s="26" t="s">
        <v>87</v>
      </c>
      <c r="C160" s="3">
        <v>203</v>
      </c>
      <c r="D160" s="45">
        <v>76.39</v>
      </c>
      <c r="E160" s="45">
        <v>99.28</v>
      </c>
      <c r="F160" s="7">
        <f>C160*D160</f>
        <v>15507.17</v>
      </c>
      <c r="G160" s="16">
        <f>C160*E160</f>
        <v>20153.84</v>
      </c>
      <c r="H160" s="16">
        <f>G160-F160</f>
        <v>4646.67</v>
      </c>
    </row>
    <row r="161" spans="1:9" ht="15">
      <c r="A161" s="30" t="s">
        <v>32</v>
      </c>
      <c r="B161" s="19"/>
      <c r="C161" s="19"/>
      <c r="D161" s="20"/>
      <c r="E161" s="23"/>
      <c r="F161" s="55">
        <f>SUM(F157:F160)</f>
        <v>88388.969</v>
      </c>
      <c r="G161" s="66">
        <f>SUM(G157:G160)</f>
        <v>116403.32999999999</v>
      </c>
      <c r="H161" s="66">
        <f>SUM(H157:H160)</f>
        <v>28014.360999999997</v>
      </c>
      <c r="I161" s="11"/>
    </row>
    <row r="162" spans="1:9" s="24" customFormat="1" ht="15">
      <c r="A162" s="30"/>
      <c r="B162" s="42"/>
      <c r="C162" s="42"/>
      <c r="D162" s="42"/>
      <c r="E162" s="42"/>
      <c r="F162" s="55"/>
      <c r="G162" s="55"/>
      <c r="H162" s="55"/>
      <c r="I162" s="54"/>
    </row>
    <row r="163" spans="1:8" ht="15">
      <c r="A163" s="22" t="s">
        <v>106</v>
      </c>
      <c r="B163" s="31"/>
      <c r="C163" s="18"/>
      <c r="D163" s="24"/>
      <c r="E163" s="24"/>
      <c r="F163" s="55">
        <f>F140</f>
        <v>532809.7319</v>
      </c>
      <c r="G163" s="66">
        <f>G140</f>
        <v>682572.52</v>
      </c>
      <c r="H163" s="17">
        <f>G163-F163</f>
        <v>149762.7881</v>
      </c>
    </row>
    <row r="164" spans="1:8" ht="15">
      <c r="A164" s="22" t="s">
        <v>107</v>
      </c>
      <c r="B164" s="31"/>
      <c r="C164" s="18"/>
      <c r="D164" s="24"/>
      <c r="E164" s="24"/>
      <c r="F164" s="55">
        <f>F110+F121+F152+F161</f>
        <v>1266799.813</v>
      </c>
      <c r="G164" s="55">
        <f>G110+G121+G152+G161</f>
        <v>1733792.47</v>
      </c>
      <c r="H164" s="17">
        <f>G164-F164</f>
        <v>466992.6569999999</v>
      </c>
    </row>
  </sheetData>
  <sheetProtection/>
  <mergeCells count="3">
    <mergeCell ref="A1:H1"/>
    <mergeCell ref="A101:H101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99" max="7" man="1"/>
    <brk id="140" max="7" man="1"/>
  </rowBreaks>
  <ignoredErrors>
    <ignoredError sqref="H18 H81 H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2021-01-19T16:50:41Z</cp:lastPrinted>
  <dcterms:created xsi:type="dcterms:W3CDTF">2017-01-06T03:34:50Z</dcterms:created>
  <dcterms:modified xsi:type="dcterms:W3CDTF">2024-03-29T10:36:55Z</dcterms:modified>
  <cp:category/>
  <cp:version/>
  <cp:contentType/>
  <cp:contentStatus/>
</cp:coreProperties>
</file>