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<sst xmlns="http://schemas.openxmlformats.org/spreadsheetml/2006/main" count="232" uniqueCount="155">
  <si>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</si>
  <si>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</si>
  <si>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</si>
  <si>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</si>
  <si>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</si>
  <si>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</si>
  <si>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CVX</t>
  </si>
  <si>
    <t>BCE</t>
  </si>
  <si>
    <t>BAM.A</t>
  </si>
  <si>
    <t>BBU.UN</t>
  </si>
  <si>
    <t>SRU.UN</t>
  </si>
  <si>
    <t>XOM</t>
  </si>
  <si>
    <t>EXXON MOBIL CORP</t>
  </si>
  <si>
    <t>JNJ</t>
  </si>
  <si>
    <t>NKE</t>
  </si>
  <si>
    <t>WMT</t>
  </si>
  <si>
    <t>JOHNSON &amp; JOHNSON</t>
  </si>
  <si>
    <t>NIKE INC CL-B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</si>
  <si>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</si>
  <si>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</si>
  <si>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</si>
  <si>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</si>
  <si>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</si>
  <si>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</si>
  <si>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</si>
  <si>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</si>
  <si>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</si>
  <si>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</si>
  <si>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</si>
  <si>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</si>
  <si>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</si>
  <si>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</si>
  <si>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</si>
  <si>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</si>
  <si>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</si>
  <si>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</si>
  <si>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</si>
  <si>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</si>
  <si>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</si>
  <si>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</si>
  <si>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</si>
  <si>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</si>
  <si>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</si>
  <si>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</si>
  <si>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</si>
  <si>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</si>
  <si>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</si>
  <si>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</si>
  <si>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</si>
  <si>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</si>
  <si>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</si>
  <si>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</si>
  <si>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</si>
  <si>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</si>
  <si>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</si>
  <si>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</si>
  <si>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</si>
  <si>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</si>
  <si>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</si>
  <si>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</si>
  <si>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</si>
  <si>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</si>
  <si>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</si>
  <si>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</si>
  <si>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</si>
  <si>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</si>
  <si>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</si>
  <si>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</si>
  <si>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</si>
  <si>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</si>
  <si>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</si>
  <si>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</si>
  <si>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</si>
  <si>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</si>
  <si>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</si>
  <si>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</si>
  <si>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</si>
  <si>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</si>
  <si>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</si>
  <si>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</si>
  <si>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</si>
  <si>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</si>
  <si>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</si>
  <si>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</si>
  <si>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</si>
  <si>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</si>
  <si>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</si>
  <si>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</si>
  <si>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</si>
  <si>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</si>
  <si>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</si>
  <si>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</si>
  <si>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</si>
  <si>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</si>
  <si>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</si>
  <si>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</si>
  <si>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</si>
  <si>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</si>
  <si>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</si>
  <si>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</si>
  <si>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</si>
  <si>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</si>
  <si>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</si>
  <si>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</si>
  <si>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</si>
  <si>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</si>
  <si>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</si>
  <si>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</si>
  <si>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</si>
  <si>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</si>
  <si>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</si>
  <si>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</si>
  <si>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</si>
  <si>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</si>
  <si>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</si>
  <si>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</si>
  <si>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</si>
  <si>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</si>
  <si>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</si>
  <si>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</si>
  <si>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</si>
  <si>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</si>
  <si>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</si>
  <si>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</si>
  <si>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</si>
  <si>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</si>
  <si>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</si>
  <si>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</si>
  <si>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</si>
  <si>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</si>
  <si>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</si>
  <si>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</si>
  <si>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</si>
  <si>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</si>
  <si>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</si>
  <si>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</si>
  <si>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ATD</t>
  </si>
  <si>
    <t>DANAHER</t>
  </si>
  <si>
    <t>DHR</t>
  </si>
  <si>
    <t>COPART</t>
  </si>
  <si>
    <t>CPRT</t>
  </si>
  <si>
    <t>AUTOMATIC DATA PROCESSING</t>
  </si>
  <si>
    <t>ADP</t>
  </si>
  <si>
    <t>BROOKFIELD BUSINESS CORP CL A EXCHANGEABLE SUB VTG</t>
  </si>
  <si>
    <t>BBUC</t>
  </si>
  <si>
    <t>HOME DEPOT</t>
  </si>
  <si>
    <t>HD</t>
  </si>
  <si>
    <t>FFJ PORTFOLIO AS AT NOVEMBER 30, 2022</t>
  </si>
  <si>
    <t>Quantity as at NOVEMBER 30, 2022</t>
  </si>
  <si>
    <t>Market Price as at NOVEMBER 30, 2022</t>
  </si>
  <si>
    <t>Book Value as at NOVEMBER 30, 2022</t>
  </si>
  <si>
    <t>Market Value as at NOVEMBER 30, 2022</t>
  </si>
  <si>
    <t>Variance Book Value and Market Value as at NOVEMBER 30, 2022</t>
  </si>
  <si>
    <t>WEST PHARMACEUTICAL</t>
  </si>
  <si>
    <t>WST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</si>
</sst>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workbookViewId="0" topLeftCell="A1">
      <selection activeCell="E86" sqref="E86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74" t="s">
        <v>147</v>
      </c>
      <c r="B1" s="74"/>
      <c r="C1" s="74"/>
      <c r="D1" s="74"/>
      <c r="E1" s="74"/>
      <c r="F1" s="74"/>
      <c r="G1" s="74"/>
      <c r="H1" s="74"/>
    </row>
    <row r="2" spans="1:8" ht="30" customHeight="1">
      <c r="A2" s="76"/>
      <c r="B2" s="76"/>
      <c r="C2" s="76"/>
      <c r="D2" s="76"/>
      <c r="E2" s="76"/>
      <c r="F2" s="76"/>
      <c r="G2" s="76"/>
      <c r="H2" s="76"/>
    </row>
    <row r="3" spans="1:9" ht="45" customHeight="1">
      <c r="A3" s="1"/>
      <c r="B3" s="19" t="s">
        <v>1</v>
      </c>
      <c r="C3" s="72" t="s">
        <v>148</v>
      </c>
      <c r="D3" s="19" t="s">
        <v>0</v>
      </c>
      <c r="E3" s="72" t="s">
        <v>149</v>
      </c>
      <c r="F3" s="17" t="s">
        <v>150</v>
      </c>
      <c r="G3" s="17" t="s">
        <v>151</v>
      </c>
      <c r="H3" s="17" t="s">
        <v>152</v>
      </c>
      <c r="I3" s="11"/>
    </row>
    <row r="4" spans="1:9" ht="15">
      <c r="A4" s="25" t="s">
        <v>25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26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116</v>
      </c>
      <c r="B6" s="12" t="s">
        <v>19</v>
      </c>
      <c r="C6" s="2">
        <v>830</v>
      </c>
      <c r="D6" s="38">
        <v>73.7549</v>
      </c>
      <c r="E6" s="27">
        <v>70.18</v>
      </c>
      <c r="F6" s="7">
        <f aca="true" t="shared" si="0" ref="F6:F13">C6*D6</f>
        <v>61216.567</v>
      </c>
      <c r="G6" s="16">
        <f aca="true" t="shared" si="1" ref="G6:G13">C6*E6</f>
        <v>58249.40000000001</v>
      </c>
      <c r="H6" s="16">
        <f aca="true" t="shared" si="2" ref="H6:H13">G6-F6</f>
        <v>-2967.166999999994</v>
      </c>
      <c r="I6" s="11"/>
    </row>
    <row r="7" spans="1:9" ht="15" customHeight="1">
      <c r="A7" s="5" t="s">
        <v>2</v>
      </c>
      <c r="B7" s="4" t="s">
        <v>7</v>
      </c>
      <c r="C7" s="2">
        <v>904</v>
      </c>
      <c r="D7" s="38">
        <v>51.1819</v>
      </c>
      <c r="E7" s="27">
        <v>64.06</v>
      </c>
      <c r="F7" s="7">
        <f t="shared" si="0"/>
        <v>46268.4376</v>
      </c>
      <c r="G7" s="16">
        <f t="shared" si="1"/>
        <v>57910.240000000005</v>
      </c>
      <c r="H7" s="16">
        <f t="shared" si="2"/>
        <v>11641.802400000008</v>
      </c>
      <c r="I7" s="11"/>
    </row>
    <row r="8" spans="1:9" ht="15" customHeight="1">
      <c r="A8" s="6" t="s">
        <v>22</v>
      </c>
      <c r="B8" s="4" t="s">
        <v>8</v>
      </c>
      <c r="C8" s="8">
        <v>596</v>
      </c>
      <c r="D8" s="38">
        <v>36.5162</v>
      </c>
      <c r="E8" s="27">
        <v>63.42</v>
      </c>
      <c r="F8" s="7">
        <f t="shared" si="0"/>
        <v>21763.655199999997</v>
      </c>
      <c r="G8" s="16">
        <f t="shared" si="1"/>
        <v>37798.32</v>
      </c>
      <c r="H8" s="16">
        <f t="shared" si="2"/>
        <v>16034.664800000002</v>
      </c>
      <c r="I8" s="11"/>
    </row>
    <row r="9" spans="1:9" ht="15" customHeight="1">
      <c r="A9" s="44" t="s">
        <v>125</v>
      </c>
      <c r="B9" s="4" t="s">
        <v>124</v>
      </c>
      <c r="C9" s="8">
        <v>2</v>
      </c>
      <c r="D9" s="38">
        <v>62.815</v>
      </c>
      <c r="E9" s="27">
        <v>63.47</v>
      </c>
      <c r="F9" s="7">
        <f>C9*D9</f>
        <v>125.63</v>
      </c>
      <c r="G9" s="16">
        <f>C9*E9</f>
        <v>126.94</v>
      </c>
      <c r="H9" s="16">
        <f>G9-F9</f>
        <v>1.3100000000000023</v>
      </c>
      <c r="I9" s="11"/>
    </row>
    <row r="10" spans="1:9" ht="15" customHeight="1">
      <c r="A10" s="6" t="s">
        <v>3</v>
      </c>
      <c r="B10" s="4" t="s">
        <v>9</v>
      </c>
      <c r="C10" s="8">
        <v>3</v>
      </c>
      <c r="D10" s="38">
        <v>19.8367</v>
      </c>
      <c r="E10" s="27">
        <v>25.37</v>
      </c>
      <c r="F10" s="7">
        <f t="shared" si="0"/>
        <v>59.5101</v>
      </c>
      <c r="G10" s="16">
        <f t="shared" si="1"/>
        <v>76.11</v>
      </c>
      <c r="H10" s="16">
        <f t="shared" si="2"/>
        <v>16.599899999999998</v>
      </c>
      <c r="I10" s="11"/>
    </row>
    <row r="11" spans="1:9" ht="15" customHeight="1">
      <c r="A11" t="s">
        <v>143</v>
      </c>
      <c r="B11" s="26" t="s">
        <v>144</v>
      </c>
      <c r="C11" s="8">
        <v>1</v>
      </c>
      <c r="D11" s="38">
        <v>18.62</v>
      </c>
      <c r="E11" s="27">
        <v>29.77</v>
      </c>
      <c r="F11" s="7">
        <f t="shared" si="0"/>
        <v>18.62</v>
      </c>
      <c r="G11" s="16">
        <f t="shared" si="1"/>
        <v>29.77</v>
      </c>
      <c r="H11" s="16">
        <f t="shared" si="2"/>
        <v>11.149999999999999</v>
      </c>
      <c r="I11" s="11"/>
    </row>
    <row r="12" spans="1:9" ht="15">
      <c r="A12" s="13" t="s">
        <v>29</v>
      </c>
      <c r="B12" s="11" t="s">
        <v>30</v>
      </c>
      <c r="C12" s="2">
        <v>204</v>
      </c>
      <c r="D12" s="38">
        <v>136.3312</v>
      </c>
      <c r="E12" s="27">
        <v>201.26</v>
      </c>
      <c r="F12" s="7">
        <f>C12*D12</f>
        <v>27811.5648</v>
      </c>
      <c r="G12" s="16">
        <f>C12*E12</f>
        <v>41057.04</v>
      </c>
      <c r="H12" s="16">
        <f t="shared" si="2"/>
        <v>13245.4752</v>
      </c>
      <c r="I12" s="11"/>
    </row>
    <row r="13" spans="1:9" ht="15" customHeight="1">
      <c r="A13" s="6" t="s">
        <v>4</v>
      </c>
      <c r="B13" s="4" t="s">
        <v>10</v>
      </c>
      <c r="C13" s="2">
        <v>1306</v>
      </c>
      <c r="D13" s="38">
        <v>26.182</v>
      </c>
      <c r="E13" s="27">
        <v>27.5</v>
      </c>
      <c r="F13" s="7">
        <f t="shared" si="0"/>
        <v>34193.691999999995</v>
      </c>
      <c r="G13" s="16">
        <f t="shared" si="1"/>
        <v>35915</v>
      </c>
      <c r="H13" s="16">
        <f t="shared" si="2"/>
        <v>1721.3080000000045</v>
      </c>
      <c r="I13" s="11"/>
    </row>
    <row r="14" spans="1:13" s="24" customFormat="1" ht="15" customHeight="1">
      <c r="A14" s="30" t="s">
        <v>37</v>
      </c>
      <c r="B14" s="21"/>
      <c r="C14" s="19"/>
      <c r="D14" s="47"/>
      <c r="E14" s="23"/>
      <c r="F14" s="60">
        <f>SUM(F6:F13)</f>
        <v>191457.6767</v>
      </c>
      <c r="G14" s="60">
        <f>SUM(G6:G13)</f>
        <v>231162.82</v>
      </c>
      <c r="H14" s="60">
        <f>SUM(H6:H13)</f>
        <v>39705.143300000025</v>
      </c>
      <c r="I14" s="61"/>
      <c r="M14" s="27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27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6</v>
      </c>
      <c r="C17" s="2">
        <v>1312</v>
      </c>
      <c r="D17" s="39">
        <v>116.2061</v>
      </c>
      <c r="E17" s="27">
        <v>183.31</v>
      </c>
      <c r="F17" s="7">
        <f>C17*D17</f>
        <v>152462.4032</v>
      </c>
      <c r="G17" s="16">
        <f>C17*E17</f>
        <v>240502.72</v>
      </c>
      <c r="H17" s="16">
        <f>G17-F17</f>
        <v>88040.3168</v>
      </c>
      <c r="I17" s="11"/>
    </row>
    <row r="18" spans="1:35" s="24" customFormat="1" ht="15">
      <c r="A18" s="30" t="s">
        <v>38</v>
      </c>
      <c r="B18" s="21"/>
      <c r="C18" s="19"/>
      <c r="D18" s="42"/>
      <c r="E18" s="23"/>
      <c r="F18" s="60">
        <f>SUM(F17:F17)</f>
        <v>152462.4032</v>
      </c>
      <c r="G18" s="60">
        <f>SUM(G17:G17)</f>
        <v>240502.72</v>
      </c>
      <c r="H18" s="60">
        <f>SUM(H17:H17)</f>
        <v>88040.3168</v>
      </c>
      <c r="I18" s="61"/>
      <c r="AI18"/>
    </row>
    <row r="19" spans="1:9" ht="15">
      <c r="A19" s="1"/>
      <c r="B19" s="2"/>
      <c r="C19" s="2"/>
      <c r="D19" s="38"/>
      <c r="E19" s="10"/>
      <c r="F19" s="12"/>
      <c r="G19" s="16"/>
      <c r="H19" s="16"/>
      <c r="I19" s="11"/>
    </row>
    <row r="20" spans="1:9" ht="15">
      <c r="A20" s="25" t="s">
        <v>28</v>
      </c>
      <c r="B20" s="2"/>
      <c r="C20" s="2"/>
      <c r="D20" s="38"/>
      <c r="E20" s="10"/>
      <c r="F20" s="12"/>
      <c r="G20" s="16"/>
      <c r="H20" s="16"/>
      <c r="I20" s="11"/>
    </row>
    <row r="21" spans="1:9" ht="15">
      <c r="A21" s="15" t="s">
        <v>26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5" t="s">
        <v>2</v>
      </c>
      <c r="B22" s="4" t="s">
        <v>7</v>
      </c>
      <c r="C22" s="2">
        <v>393</v>
      </c>
      <c r="D22" s="38">
        <v>57.3774</v>
      </c>
      <c r="E22" s="27">
        <v>64.06</v>
      </c>
      <c r="F22" s="7">
        <f aca="true" t="shared" si="3" ref="F22:F27">C22*D22</f>
        <v>22549.3182</v>
      </c>
      <c r="G22" s="16">
        <f aca="true" t="shared" si="4" ref="G22:G27">C22*E22</f>
        <v>25175.58</v>
      </c>
      <c r="H22" s="16">
        <f aca="true" t="shared" si="5" ref="H22:H27">G22-F22</f>
        <v>2626.2618</v>
      </c>
      <c r="I22" s="11"/>
    </row>
    <row r="23" spans="1:9" ht="15">
      <c r="A23" s="6" t="s">
        <v>22</v>
      </c>
      <c r="B23" s="4" t="s">
        <v>8</v>
      </c>
      <c r="C23" s="8">
        <v>598</v>
      </c>
      <c r="D23" s="38">
        <v>61.0797</v>
      </c>
      <c r="E23" s="27">
        <v>63.42</v>
      </c>
      <c r="F23" s="7">
        <f t="shared" si="3"/>
        <v>36525.6606</v>
      </c>
      <c r="G23" s="16">
        <f t="shared" si="4"/>
        <v>37925.16</v>
      </c>
      <c r="H23" s="16">
        <f t="shared" si="5"/>
        <v>1399.4994000000006</v>
      </c>
      <c r="I23" s="11"/>
    </row>
    <row r="24" spans="1:9" ht="30">
      <c r="A24" s="44" t="s">
        <v>125</v>
      </c>
      <c r="B24" s="4" t="s">
        <v>124</v>
      </c>
      <c r="C24" s="8">
        <v>1</v>
      </c>
      <c r="D24" s="38">
        <v>69.85</v>
      </c>
      <c r="E24" s="27">
        <v>63.47</v>
      </c>
      <c r="F24" s="7">
        <f t="shared" si="3"/>
        <v>69.85</v>
      </c>
      <c r="G24" s="16">
        <f t="shared" si="4"/>
        <v>63.47</v>
      </c>
      <c r="H24" s="16">
        <f t="shared" si="5"/>
        <v>-6.3799999999999955</v>
      </c>
      <c r="I24" s="11"/>
    </row>
    <row r="25" spans="1:9" ht="15">
      <c r="A25" s="5" t="s">
        <v>20</v>
      </c>
      <c r="B25" s="4" t="s">
        <v>21</v>
      </c>
      <c r="C25" s="2">
        <v>762</v>
      </c>
      <c r="D25" s="41">
        <v>137.5144</v>
      </c>
      <c r="E25" s="27">
        <v>172.69</v>
      </c>
      <c r="F25" s="7">
        <f t="shared" si="3"/>
        <v>104785.9728</v>
      </c>
      <c r="G25" s="16">
        <f t="shared" si="4"/>
        <v>131589.78</v>
      </c>
      <c r="H25" s="16">
        <f t="shared" si="5"/>
        <v>26803.807199999996</v>
      </c>
      <c r="I25" s="11"/>
    </row>
    <row r="26" spans="1:9" ht="15">
      <c r="A26" s="13" t="s">
        <v>29</v>
      </c>
      <c r="B26" s="11" t="s">
        <v>30</v>
      </c>
      <c r="C26" s="2">
        <v>259</v>
      </c>
      <c r="D26" s="38">
        <v>149.7941</v>
      </c>
      <c r="E26" s="27">
        <v>201.26</v>
      </c>
      <c r="F26" s="7">
        <f t="shared" si="3"/>
        <v>38796.671899999994</v>
      </c>
      <c r="G26" s="16">
        <f t="shared" si="4"/>
        <v>52126.34</v>
      </c>
      <c r="H26" s="16">
        <f t="shared" si="5"/>
        <v>13329.668100000003</v>
      </c>
      <c r="I26" s="11"/>
    </row>
    <row r="27" spans="1:9" ht="15">
      <c r="A27" s="6" t="s">
        <v>23</v>
      </c>
      <c r="B27" s="4" t="s">
        <v>24</v>
      </c>
      <c r="C27" s="2">
        <v>549</v>
      </c>
      <c r="D27" s="38">
        <v>103.6963</v>
      </c>
      <c r="E27" s="27">
        <v>133.78</v>
      </c>
      <c r="F27" s="7">
        <f t="shared" si="3"/>
        <v>56929.26869999999</v>
      </c>
      <c r="G27" s="16">
        <f t="shared" si="4"/>
        <v>73445.22</v>
      </c>
      <c r="H27" s="16">
        <f t="shared" si="5"/>
        <v>16515.951300000008</v>
      </c>
      <c r="I27" s="11"/>
    </row>
    <row r="28" spans="1:9" s="24" customFormat="1" ht="15">
      <c r="A28" s="30" t="s">
        <v>37</v>
      </c>
      <c r="B28" s="19"/>
      <c r="C28" s="19"/>
      <c r="D28" s="47"/>
      <c r="E28" s="23"/>
      <c r="F28" s="60">
        <f>SUM(F22:F27)</f>
        <v>259656.74219999998</v>
      </c>
      <c r="G28" s="60">
        <f>SUM(G22:G27)</f>
        <v>320325.55</v>
      </c>
      <c r="H28" s="60">
        <f>SUM(H22:H27)</f>
        <v>60668.8078</v>
      </c>
      <c r="I28" s="61"/>
    </row>
    <row r="29" spans="1:9" ht="15">
      <c r="A29" s="1"/>
      <c r="B29" s="2"/>
      <c r="C29" s="2"/>
      <c r="D29" s="38"/>
      <c r="E29" s="27"/>
      <c r="F29" s="12"/>
      <c r="G29" s="16"/>
      <c r="H29" s="16"/>
      <c r="I29" s="11"/>
    </row>
    <row r="30" spans="1:9" ht="15">
      <c r="A30" s="15" t="s">
        <v>27</v>
      </c>
      <c r="B30" s="2"/>
      <c r="C30" s="2"/>
      <c r="D30" s="38"/>
      <c r="E30" s="27"/>
      <c r="F30" s="12"/>
      <c r="G30" s="16"/>
      <c r="H30" s="16"/>
      <c r="I30" s="11"/>
    </row>
    <row r="31" spans="1:8" ht="15">
      <c r="A31" s="5" t="s">
        <v>134</v>
      </c>
      <c r="B31" s="4" t="s">
        <v>135</v>
      </c>
      <c r="C31" s="2">
        <v>204</v>
      </c>
      <c r="D31" s="39">
        <v>109.5359</v>
      </c>
      <c r="E31" s="27">
        <v>161.18</v>
      </c>
      <c r="F31" s="7">
        <f aca="true" t="shared" si="6" ref="F31:F46">C31*D31</f>
        <v>22345.3236</v>
      </c>
      <c r="G31" s="16">
        <f aca="true" t="shared" si="7" ref="G31:G46">C31*E31</f>
        <v>32880.72</v>
      </c>
      <c r="H31" s="16">
        <f aca="true" t="shared" si="8" ref="H31:H46">G31-F31</f>
        <v>10535.396400000001</v>
      </c>
    </row>
    <row r="32" spans="1:9" s="24" customFormat="1" ht="15">
      <c r="A32" s="13" t="s">
        <v>52</v>
      </c>
      <c r="B32" s="3" t="s">
        <v>53</v>
      </c>
      <c r="C32" s="3">
        <v>274</v>
      </c>
      <c r="D32" s="40">
        <v>234.3927</v>
      </c>
      <c r="E32" s="9">
        <v>318.6</v>
      </c>
      <c r="F32" s="7">
        <f t="shared" si="6"/>
        <v>64223.599799999996</v>
      </c>
      <c r="G32" s="16">
        <f t="shared" si="7"/>
        <v>87296.40000000001</v>
      </c>
      <c r="H32" s="16">
        <f t="shared" si="8"/>
        <v>23072.800200000012</v>
      </c>
      <c r="I32" s="59"/>
    </row>
    <row r="33" spans="1:9" s="24" customFormat="1" ht="15">
      <c r="A33" t="s">
        <v>130</v>
      </c>
      <c r="B33" s="26" t="s">
        <v>131</v>
      </c>
      <c r="C33" s="3">
        <v>1241</v>
      </c>
      <c r="D33" s="40">
        <v>117.214</v>
      </c>
      <c r="E33" s="9">
        <v>91.53</v>
      </c>
      <c r="F33" s="7">
        <f>C33*D33</f>
        <v>145462.574</v>
      </c>
      <c r="G33" s="16">
        <f>C33*E33</f>
        <v>113588.73</v>
      </c>
      <c r="H33" s="16">
        <f t="shared" si="8"/>
        <v>-31873.843999999997</v>
      </c>
      <c r="I33" s="65"/>
    </row>
    <row r="34" spans="1:9" s="24" customFormat="1" ht="15">
      <c r="A34" s="5" t="s">
        <v>69</v>
      </c>
      <c r="B34" s="4" t="s">
        <v>70</v>
      </c>
      <c r="C34" s="3">
        <v>282</v>
      </c>
      <c r="D34" s="39">
        <v>148.4376</v>
      </c>
      <c r="E34" s="27">
        <v>149.11</v>
      </c>
      <c r="F34" s="7">
        <f>C34*D34</f>
        <v>41859.4032</v>
      </c>
      <c r="G34" s="16">
        <f>C34*E34</f>
        <v>42049.020000000004</v>
      </c>
      <c r="H34" s="16">
        <f t="shared" si="8"/>
        <v>189.61680000000342</v>
      </c>
      <c r="I34" s="70"/>
    </row>
    <row r="35" spans="1:8" ht="15">
      <c r="A35" s="5" t="s">
        <v>5</v>
      </c>
      <c r="B35" s="4" t="s">
        <v>6</v>
      </c>
      <c r="C35" s="3">
        <v>552</v>
      </c>
      <c r="D35" s="39">
        <v>90.2392</v>
      </c>
      <c r="E35" s="27">
        <v>183.31</v>
      </c>
      <c r="F35" s="7">
        <f t="shared" si="6"/>
        <v>49812.0384</v>
      </c>
      <c r="G35" s="16">
        <f t="shared" si="7"/>
        <v>101187.12</v>
      </c>
      <c r="H35" s="16">
        <f t="shared" si="8"/>
        <v>51375.0816</v>
      </c>
    </row>
    <row r="36" spans="1:9" s="24" customFormat="1" ht="15">
      <c r="A36" s="5" t="s">
        <v>56</v>
      </c>
      <c r="B36" s="4" t="s">
        <v>57</v>
      </c>
      <c r="C36" s="3">
        <v>432</v>
      </c>
      <c r="D36" s="39">
        <v>174.5498</v>
      </c>
      <c r="E36" s="27">
        <v>176.5</v>
      </c>
      <c r="F36" s="7">
        <f t="shared" si="6"/>
        <v>75405.5136</v>
      </c>
      <c r="G36" s="16">
        <f t="shared" si="7"/>
        <v>76248</v>
      </c>
      <c r="H36" s="16">
        <f t="shared" si="8"/>
        <v>842.4863999999943</v>
      </c>
      <c r="I36" s="59"/>
    </row>
    <row r="37" spans="1:11" ht="15">
      <c r="A37" s="5" t="s">
        <v>139</v>
      </c>
      <c r="B37" s="4" t="s">
        <v>140</v>
      </c>
      <c r="C37" s="2">
        <v>900</v>
      </c>
      <c r="D37" s="39">
        <v>62.2929</v>
      </c>
      <c r="E37" s="27">
        <v>66.56</v>
      </c>
      <c r="F37" s="7">
        <f>C37*D37</f>
        <v>56063.61</v>
      </c>
      <c r="G37" s="16">
        <f>C37*E37</f>
        <v>59904</v>
      </c>
      <c r="H37" s="16">
        <f t="shared" si="8"/>
        <v>3840.3899999999994</v>
      </c>
      <c r="K37" s="29"/>
    </row>
    <row r="38" spans="1:8" ht="15">
      <c r="A38" s="5" t="s">
        <v>137</v>
      </c>
      <c r="B38" s="4" t="s">
        <v>138</v>
      </c>
      <c r="C38" s="2">
        <v>285</v>
      </c>
      <c r="D38" s="39">
        <v>281.6497</v>
      </c>
      <c r="E38" s="27">
        <v>273.41</v>
      </c>
      <c r="F38" s="7">
        <f>C38*D38</f>
        <v>80270.1645</v>
      </c>
      <c r="G38" s="16">
        <f>C38*E38</f>
        <v>77921.85</v>
      </c>
      <c r="H38" s="16">
        <f t="shared" si="8"/>
        <v>-2348.314499999993</v>
      </c>
    </row>
    <row r="39" spans="1:8" ht="15">
      <c r="A39" s="5" t="s">
        <v>12</v>
      </c>
      <c r="B39" s="4" t="s">
        <v>11</v>
      </c>
      <c r="C39" s="2">
        <v>614</v>
      </c>
      <c r="D39" s="39">
        <v>48.9125</v>
      </c>
      <c r="E39" s="49">
        <v>111.34</v>
      </c>
      <c r="F39" s="7">
        <f t="shared" si="6"/>
        <v>30032.275</v>
      </c>
      <c r="G39" s="16">
        <f t="shared" si="7"/>
        <v>68362.76000000001</v>
      </c>
      <c r="H39" s="16">
        <f t="shared" si="8"/>
        <v>38330.48500000001</v>
      </c>
    </row>
    <row r="40" spans="1:8" ht="15">
      <c r="A40" s="5" t="s">
        <v>128</v>
      </c>
      <c r="B40" s="4" t="s">
        <v>129</v>
      </c>
      <c r="C40" s="2">
        <v>200</v>
      </c>
      <c r="D40" s="39">
        <v>111.3105</v>
      </c>
      <c r="E40" s="27">
        <v>108.31</v>
      </c>
      <c r="F40" s="7">
        <f>C40*D40</f>
        <v>22262.100000000002</v>
      </c>
      <c r="G40" s="16">
        <f>C40*E40</f>
        <v>21662</v>
      </c>
      <c r="H40" s="16">
        <f t="shared" si="8"/>
        <v>-600.1000000000022</v>
      </c>
    </row>
    <row r="41" spans="1:8" ht="15">
      <c r="A41" s="5" t="s">
        <v>132</v>
      </c>
      <c r="B41" s="4" t="s">
        <v>133</v>
      </c>
      <c r="C41" s="2">
        <v>450</v>
      </c>
      <c r="D41" s="39">
        <v>279.488</v>
      </c>
      <c r="E41" s="27">
        <v>270.39</v>
      </c>
      <c r="F41" s="7">
        <f>C41*D41</f>
        <v>125769.6</v>
      </c>
      <c r="G41" s="16">
        <f>C41*E41</f>
        <v>121675.5</v>
      </c>
      <c r="H41" s="16">
        <f t="shared" si="8"/>
        <v>-4094.100000000006</v>
      </c>
    </row>
    <row r="42" spans="1:12" ht="15">
      <c r="A42" s="5" t="s">
        <v>16</v>
      </c>
      <c r="B42" s="4" t="s">
        <v>13</v>
      </c>
      <c r="C42" s="2">
        <v>339</v>
      </c>
      <c r="D42" s="39">
        <v>149.9273</v>
      </c>
      <c r="E42" s="27">
        <v>178</v>
      </c>
      <c r="F42" s="7">
        <f t="shared" si="6"/>
        <v>50825.3547</v>
      </c>
      <c r="G42" s="16">
        <f t="shared" si="7"/>
        <v>60342</v>
      </c>
      <c r="H42" s="16">
        <f t="shared" si="8"/>
        <v>9516.645299999996</v>
      </c>
      <c r="L42" s="27"/>
    </row>
    <row r="43" spans="1:8" ht="15">
      <c r="A43" s="5" t="s">
        <v>39</v>
      </c>
      <c r="B43" s="4" t="s">
        <v>42</v>
      </c>
      <c r="C43" s="2">
        <v>155</v>
      </c>
      <c r="D43" s="39">
        <v>338.1549</v>
      </c>
      <c r="E43" s="27">
        <v>356.4</v>
      </c>
      <c r="F43" s="7">
        <f t="shared" si="6"/>
        <v>52414.0095</v>
      </c>
      <c r="G43" s="16">
        <f t="shared" si="7"/>
        <v>55242</v>
      </c>
      <c r="H43" s="16">
        <f t="shared" si="8"/>
        <v>2827.9905</v>
      </c>
    </row>
    <row r="44" spans="1:8" ht="15">
      <c r="A44" s="5" t="s">
        <v>114</v>
      </c>
      <c r="B44" s="4" t="s">
        <v>115</v>
      </c>
      <c r="C44" s="2">
        <v>408</v>
      </c>
      <c r="D44" s="39">
        <v>75.3508</v>
      </c>
      <c r="E44" s="27">
        <v>110.12</v>
      </c>
      <c r="F44" s="7">
        <f t="shared" si="6"/>
        <v>30743.1264</v>
      </c>
      <c r="G44" s="16">
        <f t="shared" si="7"/>
        <v>44928.96</v>
      </c>
      <c r="H44" s="16">
        <f t="shared" si="8"/>
        <v>14185.833599999998</v>
      </c>
    </row>
    <row r="45" spans="1:8" ht="15">
      <c r="A45" s="13" t="s">
        <v>67</v>
      </c>
      <c r="B45" s="26" t="s">
        <v>68</v>
      </c>
      <c r="C45" s="3">
        <v>410</v>
      </c>
      <c r="D45" s="40">
        <v>324.5717</v>
      </c>
      <c r="E45" s="50">
        <v>298.27</v>
      </c>
      <c r="F45" s="7">
        <f t="shared" si="6"/>
        <v>133074.397</v>
      </c>
      <c r="G45" s="16">
        <f t="shared" si="7"/>
        <v>122290.7</v>
      </c>
      <c r="H45" s="16">
        <f t="shared" si="8"/>
        <v>-10783.697</v>
      </c>
    </row>
    <row r="46" spans="1:8" ht="15">
      <c r="A46" s="5" t="s">
        <v>17</v>
      </c>
      <c r="B46" s="4" t="s">
        <v>14</v>
      </c>
      <c r="C46" s="2">
        <v>619</v>
      </c>
      <c r="D46" s="39">
        <v>116.1841</v>
      </c>
      <c r="E46" s="27">
        <v>109.69</v>
      </c>
      <c r="F46" s="7">
        <f t="shared" si="6"/>
        <v>71917.9579</v>
      </c>
      <c r="G46" s="16">
        <f t="shared" si="7"/>
        <v>67898.11</v>
      </c>
      <c r="H46" s="16">
        <f t="shared" si="8"/>
        <v>-4019.8478999999934</v>
      </c>
    </row>
    <row r="47" spans="1:9" s="24" customFormat="1" ht="15">
      <c r="A47" s="35" t="s">
        <v>46</v>
      </c>
      <c r="B47" s="3" t="s">
        <v>47</v>
      </c>
      <c r="C47" s="2">
        <v>230</v>
      </c>
      <c r="D47" s="40">
        <v>79.8901</v>
      </c>
      <c r="E47" s="27">
        <v>124.03</v>
      </c>
      <c r="F47" s="7">
        <f>C47*D47</f>
        <v>18374.723</v>
      </c>
      <c r="G47" s="16">
        <f>C47*E47</f>
        <v>28526.9</v>
      </c>
      <c r="H47" s="16">
        <f>G47-F47</f>
        <v>10152.177</v>
      </c>
      <c r="I47" s="59"/>
    </row>
    <row r="48" spans="1:9" s="24" customFormat="1" ht="15">
      <c r="A48" s="6" t="s">
        <v>121</v>
      </c>
      <c r="B48" s="26" t="s">
        <v>122</v>
      </c>
      <c r="C48" s="2">
        <v>503</v>
      </c>
      <c r="D48" s="40">
        <v>33.1727</v>
      </c>
      <c r="E48" s="9">
        <v>40.44</v>
      </c>
      <c r="F48" s="7">
        <f>C48*D48</f>
        <v>16685.8681</v>
      </c>
      <c r="G48" s="16">
        <f>C48*E48</f>
        <v>20341.32</v>
      </c>
      <c r="H48" s="16">
        <f>G48-F48</f>
        <v>3655.4519</v>
      </c>
      <c r="I48" s="62"/>
    </row>
    <row r="49" spans="1:9" s="24" customFormat="1" ht="15">
      <c r="A49" s="6" t="s">
        <v>126</v>
      </c>
      <c r="B49" s="26" t="s">
        <v>127</v>
      </c>
      <c r="C49" s="2">
        <v>255</v>
      </c>
      <c r="D49" s="40">
        <v>221.414</v>
      </c>
      <c r="E49" s="9">
        <v>217</v>
      </c>
      <c r="F49" s="7">
        <f>C49*D49</f>
        <v>56460.57</v>
      </c>
      <c r="G49" s="16">
        <f>C49*E49</f>
        <v>55335</v>
      </c>
      <c r="H49" s="16">
        <f>G49-F49</f>
        <v>-1125.5699999999997</v>
      </c>
      <c r="I49" s="64"/>
    </row>
    <row r="50" spans="1:8" ht="15">
      <c r="A50" s="5" t="s">
        <v>18</v>
      </c>
      <c r="B50" s="4" t="s">
        <v>15</v>
      </c>
      <c r="C50" s="2">
        <v>435</v>
      </c>
      <c r="D50" s="39">
        <v>139.8832</v>
      </c>
      <c r="E50" s="9">
        <v>152.42</v>
      </c>
      <c r="F50" s="7">
        <f>C50*D50</f>
        <v>60849.191999999995</v>
      </c>
      <c r="G50" s="16">
        <f>C50*E50</f>
        <v>66302.7</v>
      </c>
      <c r="H50" s="16">
        <f>G50-F50</f>
        <v>5453.508000000002</v>
      </c>
    </row>
    <row r="51" spans="1:8" ht="15">
      <c r="A51" s="5" t="s">
        <v>153</v>
      </c>
      <c r="B51" s="4" t="s">
        <v>154</v>
      </c>
      <c r="C51" s="2">
        <v>100</v>
      </c>
      <c r="D51" s="39">
        <v>225.2549</v>
      </c>
      <c r="E51" s="9">
        <v>234.66</v>
      </c>
      <c r="F51" s="7">
        <f>C51*D51</f>
        <v>22525.489999999998</v>
      </c>
      <c r="G51" s="16">
        <f>C51*E51</f>
        <v>23466</v>
      </c>
      <c r="H51" s="16">
        <f>G51-F51</f>
        <v>940.510000000002</v>
      </c>
    </row>
    <row r="52" spans="1:8" ht="15">
      <c r="A52" s="30" t="s">
        <v>38</v>
      </c>
      <c r="B52" s="4"/>
      <c r="C52" s="2"/>
      <c r="D52" s="4"/>
      <c r="E52" s="27"/>
      <c r="F52" s="60">
        <f>SUM(F31:F51)</f>
        <v>1227376.8907</v>
      </c>
      <c r="G52" s="73">
        <f>SUM(G31:G51)</f>
        <v>1347449.79</v>
      </c>
      <c r="H52" s="60">
        <f>SUM(H31:H51)</f>
        <v>120072.89930000002</v>
      </c>
    </row>
    <row r="53" spans="3:6" ht="15">
      <c r="C53" s="2"/>
      <c r="E53" s="29"/>
      <c r="F53" s="4"/>
    </row>
    <row r="54" spans="1:6" ht="15">
      <c r="A54" s="25" t="s">
        <v>31</v>
      </c>
      <c r="C54" s="2"/>
      <c r="E54" s="29"/>
      <c r="F54" s="4"/>
    </row>
    <row r="55" spans="1:6" ht="15">
      <c r="A55" s="15" t="s">
        <v>26</v>
      </c>
      <c r="C55" s="2"/>
      <c r="E55" s="29"/>
      <c r="F55" s="4"/>
    </row>
    <row r="56" spans="1:8" ht="15">
      <c r="A56" s="6" t="s">
        <v>22</v>
      </c>
      <c r="B56" s="4" t="s">
        <v>8</v>
      </c>
      <c r="C56" s="57">
        <v>118</v>
      </c>
      <c r="D56" s="38">
        <v>39.413</v>
      </c>
      <c r="E56" s="39">
        <v>63.42</v>
      </c>
      <c r="F56" s="7">
        <f>C56*D56</f>
        <v>4650.7339999999995</v>
      </c>
      <c r="G56" s="16">
        <f>C56*E56</f>
        <v>7483.56</v>
      </c>
      <c r="H56" s="16">
        <f>G56-F56</f>
        <v>2832.826000000001</v>
      </c>
    </row>
    <row r="57" spans="1:9" s="28" customFormat="1" ht="15">
      <c r="A57" s="13" t="s">
        <v>40</v>
      </c>
      <c r="B57" s="26" t="s">
        <v>41</v>
      </c>
      <c r="C57" s="2">
        <v>548</v>
      </c>
      <c r="D57" s="40">
        <v>51.4336</v>
      </c>
      <c r="E57" s="40">
        <v>55.55</v>
      </c>
      <c r="F57" s="7">
        <f>C57*D57</f>
        <v>28185.6128</v>
      </c>
      <c r="G57" s="16">
        <f>C57*E57</f>
        <v>30441.399999999998</v>
      </c>
      <c r="H57" s="16">
        <f>G57-F57</f>
        <v>2255.787199999999</v>
      </c>
      <c r="I57" s="3"/>
    </row>
    <row r="58" spans="1:9" s="24" customFormat="1" ht="15">
      <c r="A58" s="30" t="s">
        <v>37</v>
      </c>
      <c r="B58" s="31"/>
      <c r="C58" s="56"/>
      <c r="D58" s="42"/>
      <c r="E58" s="42"/>
      <c r="F58" s="60">
        <f>SUM(F56:F57)</f>
        <v>32836.3468</v>
      </c>
      <c r="G58" s="60">
        <f>SUM(G56:G57)</f>
        <v>37924.96</v>
      </c>
      <c r="H58" s="60">
        <f>SUM(H56:H57)</f>
        <v>5088.6132</v>
      </c>
      <c r="I58" s="59"/>
    </row>
    <row r="59" spans="1:6" ht="15">
      <c r="A59" s="15"/>
      <c r="C59" s="2"/>
      <c r="D59" s="43"/>
      <c r="E59" s="43"/>
      <c r="F59" s="4"/>
    </row>
    <row r="60" spans="1:6" ht="15">
      <c r="A60" s="15" t="s">
        <v>27</v>
      </c>
      <c r="C60" s="2"/>
      <c r="D60" s="43"/>
      <c r="E60" s="43"/>
      <c r="F60" s="4"/>
    </row>
    <row r="61" spans="1:9" s="28" customFormat="1" ht="15">
      <c r="A61" s="13" t="s">
        <v>35</v>
      </c>
      <c r="B61" s="26" t="s">
        <v>36</v>
      </c>
      <c r="C61" s="2">
        <v>349</v>
      </c>
      <c r="D61" s="41">
        <v>82.4841</v>
      </c>
      <c r="E61" s="41">
        <v>183.33</v>
      </c>
      <c r="F61" s="9">
        <f>C61*D61</f>
        <v>28786.9509</v>
      </c>
      <c r="G61" s="14">
        <f>C61*E61</f>
        <v>63982.170000000006</v>
      </c>
      <c r="H61" s="14">
        <f>G61-F61</f>
        <v>35195.2191</v>
      </c>
      <c r="I61" s="3"/>
    </row>
    <row r="62" spans="1:8" ht="15">
      <c r="A62" t="s">
        <v>33</v>
      </c>
      <c r="B62" s="26" t="s">
        <v>34</v>
      </c>
      <c r="C62" s="11">
        <v>439</v>
      </c>
      <c r="D62" s="41">
        <v>34.747</v>
      </c>
      <c r="E62" s="41">
        <v>47</v>
      </c>
      <c r="F62" s="9">
        <f>C62*D62</f>
        <v>15253.932999999999</v>
      </c>
      <c r="G62" s="14">
        <f>C62*E62</f>
        <v>20633</v>
      </c>
      <c r="H62" s="14">
        <f>G62-F62</f>
        <v>5379.067000000001</v>
      </c>
    </row>
    <row r="63" spans="1:9" s="28" customFormat="1" ht="15">
      <c r="A63" s="32" t="s">
        <v>86</v>
      </c>
      <c r="B63" s="26" t="s">
        <v>42</v>
      </c>
      <c r="C63" s="2">
        <v>509</v>
      </c>
      <c r="D63" s="41">
        <v>155.6472</v>
      </c>
      <c r="E63" s="27">
        <v>356.4</v>
      </c>
      <c r="F63" s="9">
        <f>C63*D63</f>
        <v>79224.4248</v>
      </c>
      <c r="G63" s="14">
        <f>C63*E63</f>
        <v>181407.59999999998</v>
      </c>
      <c r="H63" s="14">
        <f>G63-F63</f>
        <v>102183.17519999998</v>
      </c>
      <c r="I63" s="3"/>
    </row>
    <row r="64" spans="1:9" s="28" customFormat="1" ht="15">
      <c r="A64" s="32" t="s">
        <v>43</v>
      </c>
      <c r="B64" s="26" t="s">
        <v>44</v>
      </c>
      <c r="C64" s="2">
        <v>202</v>
      </c>
      <c r="D64" s="41">
        <v>70.8826</v>
      </c>
      <c r="E64" s="41">
        <v>255.14</v>
      </c>
      <c r="F64" s="9">
        <f>C64*D64</f>
        <v>14318.285199999998</v>
      </c>
      <c r="G64" s="14">
        <f>C64*E64</f>
        <v>51538.28</v>
      </c>
      <c r="H64" s="14">
        <f>G64-F64</f>
        <v>37219.9948</v>
      </c>
      <c r="I64" s="3"/>
    </row>
    <row r="65" spans="1:9" s="28" customFormat="1" ht="15">
      <c r="A65" t="s">
        <v>84</v>
      </c>
      <c r="B65" s="26" t="s">
        <v>85</v>
      </c>
      <c r="C65" s="2">
        <v>92</v>
      </c>
      <c r="D65" s="41">
        <v>198.903</v>
      </c>
      <c r="E65" s="41">
        <v>233.89</v>
      </c>
      <c r="F65" s="9">
        <f>C65*D65</f>
        <v>18299.076</v>
      </c>
      <c r="G65" s="14">
        <f>C65*E65</f>
        <v>21517.879999999997</v>
      </c>
      <c r="H65" s="16">
        <f>G65-F65</f>
        <v>3218.8039999999964</v>
      </c>
      <c r="I65" s="3"/>
    </row>
    <row r="66" spans="1:9" s="24" customFormat="1" ht="15">
      <c r="A66" s="30" t="s">
        <v>38</v>
      </c>
      <c r="B66" s="31"/>
      <c r="C66" s="56"/>
      <c r="D66" s="42"/>
      <c r="E66" s="23"/>
      <c r="F66" s="60">
        <f>SUM(F61:F65)</f>
        <v>155882.66989999998</v>
      </c>
      <c r="G66" s="60">
        <f>SUM(G61:G65)</f>
        <v>339078.93000000005</v>
      </c>
      <c r="H66" s="51">
        <f>SUM(H61:H65)</f>
        <v>183196.2601</v>
      </c>
      <c r="I66" s="59"/>
    </row>
    <row r="67" spans="1:9" s="24" customFormat="1" ht="15">
      <c r="A67" s="30"/>
      <c r="B67" s="52"/>
      <c r="C67" s="56"/>
      <c r="D67" s="52"/>
      <c r="E67" s="52"/>
      <c r="F67" s="60"/>
      <c r="G67" s="60"/>
      <c r="H67" s="60"/>
      <c r="I67" s="59"/>
    </row>
    <row r="68" spans="1:9" s="24" customFormat="1" ht="15">
      <c r="A68" s="25" t="s">
        <v>32</v>
      </c>
      <c r="B68" s="52"/>
      <c r="C68" s="56"/>
      <c r="D68" s="42"/>
      <c r="E68" s="52"/>
      <c r="F68" s="60"/>
      <c r="G68" s="60"/>
      <c r="H68" s="60"/>
      <c r="I68" s="59"/>
    </row>
    <row r="69" spans="1:9" s="24" customFormat="1" ht="15">
      <c r="A69" s="15" t="s">
        <v>26</v>
      </c>
      <c r="C69" s="58"/>
      <c r="D69" s="48"/>
      <c r="F69" s="60"/>
      <c r="G69" s="60"/>
      <c r="H69" s="60"/>
      <c r="I69" s="59"/>
    </row>
    <row r="70" spans="1:8" ht="15">
      <c r="A70" s="6" t="s">
        <v>93</v>
      </c>
      <c r="B70" s="4" t="s">
        <v>94</v>
      </c>
      <c r="C70" s="57">
        <v>1010</v>
      </c>
      <c r="D70" s="38">
        <v>56.1183</v>
      </c>
      <c r="E70" s="39">
        <v>110.13</v>
      </c>
      <c r="F70" s="7">
        <f>C70*D70</f>
        <v>56679.483</v>
      </c>
      <c r="G70" s="16">
        <f>C70*E70</f>
        <v>111231.29999999999</v>
      </c>
      <c r="H70" s="16">
        <f>G70-F70</f>
        <v>54551.81699999999</v>
      </c>
    </row>
    <row r="71" spans="1:9" s="24" customFormat="1" ht="15">
      <c r="A71" s="30" t="s">
        <v>37</v>
      </c>
      <c r="B71" s="52"/>
      <c r="C71" s="56"/>
      <c r="D71" s="42"/>
      <c r="E71" s="42"/>
      <c r="F71" s="60">
        <f>SUM(F70:F70)</f>
        <v>56679.483</v>
      </c>
      <c r="G71" s="60">
        <f>SUM(G70:G70)</f>
        <v>111231.29999999999</v>
      </c>
      <c r="H71" s="60">
        <f>SUM(H70:H70)</f>
        <v>54551.81699999999</v>
      </c>
      <c r="I71" s="59"/>
    </row>
    <row r="72" spans="1:9" s="24" customFormat="1" ht="15">
      <c r="A72" s="30"/>
      <c r="B72" s="53"/>
      <c r="C72" s="56"/>
      <c r="D72" s="42"/>
      <c r="E72" s="42"/>
      <c r="F72" s="60"/>
      <c r="G72" s="60"/>
      <c r="H72" s="60"/>
      <c r="I72" s="59"/>
    </row>
    <row r="73" spans="1:9" ht="15">
      <c r="A73" s="15" t="s">
        <v>27</v>
      </c>
      <c r="B73" s="2"/>
      <c r="C73" s="2"/>
      <c r="D73" s="38"/>
      <c r="E73" s="26"/>
      <c r="F73" s="12"/>
      <c r="G73" s="16"/>
      <c r="H73" s="16"/>
      <c r="I73" s="11"/>
    </row>
    <row r="74" spans="1:9" ht="15">
      <c r="A74" s="32" t="s">
        <v>107</v>
      </c>
      <c r="B74" s="11" t="s">
        <v>108</v>
      </c>
      <c r="C74" s="2">
        <v>100</v>
      </c>
      <c r="D74" s="40">
        <v>86.223</v>
      </c>
      <c r="E74" s="50">
        <v>81.87</v>
      </c>
      <c r="F74" s="7">
        <f>C74*D74</f>
        <v>8622.3</v>
      </c>
      <c r="G74" s="16">
        <f>C74*E74</f>
        <v>8187</v>
      </c>
      <c r="H74" s="16">
        <f>G74-F74</f>
        <v>-435.2999999999993</v>
      </c>
      <c r="I74" s="11"/>
    </row>
    <row r="75" spans="1:9" ht="15">
      <c r="A75" s="32" t="s">
        <v>109</v>
      </c>
      <c r="B75" s="11" t="s">
        <v>110</v>
      </c>
      <c r="C75" s="2">
        <v>459</v>
      </c>
      <c r="D75" s="40">
        <v>362.8029</v>
      </c>
      <c r="E75" s="50">
        <v>485.19</v>
      </c>
      <c r="F75" s="7">
        <f>C75*D75</f>
        <v>166526.53110000002</v>
      </c>
      <c r="G75" s="16">
        <f>C75*E75</f>
        <v>222702.21</v>
      </c>
      <c r="H75" s="16">
        <f>G75-F75</f>
        <v>56175.67889999997</v>
      </c>
      <c r="I75" s="11"/>
    </row>
    <row r="76" spans="1:9" ht="15">
      <c r="A76" s="32" t="s">
        <v>106</v>
      </c>
      <c r="B76" s="26" t="s">
        <v>101</v>
      </c>
      <c r="C76" s="2">
        <v>308</v>
      </c>
      <c r="D76" s="40">
        <v>58.7352</v>
      </c>
      <c r="E76" s="50">
        <v>98.72</v>
      </c>
      <c r="F76" s="7">
        <f>C76*D76</f>
        <v>18090.4416</v>
      </c>
      <c r="G76" s="16">
        <f>C76*E76</f>
        <v>30405.76</v>
      </c>
      <c r="H76" s="16">
        <f>G76-F76</f>
        <v>12315.3184</v>
      </c>
      <c r="I76" s="11"/>
    </row>
    <row r="77" spans="1:9" ht="15">
      <c r="A77" s="30" t="s">
        <v>38</v>
      </c>
      <c r="B77" s="54"/>
      <c r="C77" s="56"/>
      <c r="D77" s="47"/>
      <c r="E77" s="23"/>
      <c r="F77" s="60">
        <f>SUM(F74:F76)</f>
        <v>193239.2727</v>
      </c>
      <c r="G77" s="60">
        <f>SUM(G74:G76)</f>
        <v>261294.97</v>
      </c>
      <c r="H77" s="60">
        <f>SUM(H76:H76)</f>
        <v>12315.3184</v>
      </c>
      <c r="I77" s="11"/>
    </row>
    <row r="78" spans="1:9" ht="15">
      <c r="A78" s="30"/>
      <c r="B78" s="2"/>
      <c r="C78" s="56"/>
      <c r="D78" s="38"/>
      <c r="E78" s="23"/>
      <c r="F78" s="17"/>
      <c r="G78" s="17"/>
      <c r="H78" s="17"/>
      <c r="I78" s="11"/>
    </row>
    <row r="79" spans="1:9" ht="15">
      <c r="A79" s="25" t="s">
        <v>111</v>
      </c>
      <c r="B79" s="2"/>
      <c r="C79" s="56"/>
      <c r="D79" s="38"/>
      <c r="E79" s="23"/>
      <c r="F79" s="17"/>
      <c r="G79" s="17"/>
      <c r="H79" s="17"/>
      <c r="I79" s="11"/>
    </row>
    <row r="80" spans="1:9" s="24" customFormat="1" ht="15">
      <c r="A80" s="15" t="s">
        <v>26</v>
      </c>
      <c r="C80" s="58"/>
      <c r="D80" s="48"/>
      <c r="F80" s="67"/>
      <c r="G80" s="67"/>
      <c r="H80" s="67"/>
      <c r="I80" s="66"/>
    </row>
    <row r="81" spans="1:8" ht="15">
      <c r="A81" s="13" t="s">
        <v>74</v>
      </c>
      <c r="B81" s="11" t="s">
        <v>75</v>
      </c>
      <c r="C81" s="2">
        <v>647</v>
      </c>
      <c r="D81" s="38">
        <v>131.3937</v>
      </c>
      <c r="E81" s="27">
        <v>131.38</v>
      </c>
      <c r="F81" s="7">
        <f>C81*D81</f>
        <v>85011.7239</v>
      </c>
      <c r="G81" s="16">
        <f>C81*E81</f>
        <v>85002.86</v>
      </c>
      <c r="H81" s="16">
        <f>G81-F81</f>
        <v>-8.863899999996647</v>
      </c>
    </row>
    <row r="82" spans="1:9" s="24" customFormat="1" ht="15">
      <c r="A82" s="30" t="s">
        <v>37</v>
      </c>
      <c r="B82" s="66"/>
      <c r="C82" s="68"/>
      <c r="D82" s="42"/>
      <c r="E82" s="42"/>
      <c r="F82" s="67">
        <f>SUM(F81:F81)</f>
        <v>85011.7239</v>
      </c>
      <c r="G82" s="67">
        <f>SUM(G81:G81)</f>
        <v>85002.86</v>
      </c>
      <c r="H82" s="67">
        <f>SUM(H81:H81)</f>
        <v>-8.863899999996647</v>
      </c>
      <c r="I82" s="66"/>
    </row>
    <row r="83" spans="1:9" ht="15">
      <c r="A83" s="25"/>
      <c r="B83" s="2"/>
      <c r="C83" s="68"/>
      <c r="D83" s="38"/>
      <c r="E83" s="23"/>
      <c r="F83" s="17"/>
      <c r="G83" s="17"/>
      <c r="H83" s="17"/>
      <c r="I83" s="11"/>
    </row>
    <row r="84" spans="1:9" ht="15">
      <c r="A84" s="15" t="s">
        <v>27</v>
      </c>
      <c r="B84" s="2"/>
      <c r="C84" s="2"/>
      <c r="D84" s="38"/>
      <c r="E84" s="26"/>
      <c r="F84" s="12"/>
      <c r="G84" s="16"/>
      <c r="H84" s="16"/>
      <c r="I84" s="11"/>
    </row>
    <row r="85" spans="1:9" ht="15">
      <c r="A85" s="32" t="s">
        <v>63</v>
      </c>
      <c r="B85" s="26" t="s">
        <v>64</v>
      </c>
      <c r="C85" s="2">
        <v>350</v>
      </c>
      <c r="D85" s="40">
        <v>354.7326</v>
      </c>
      <c r="E85" s="50">
        <v>352.8</v>
      </c>
      <c r="F85" s="7">
        <f>C85*D85</f>
        <v>124156.41</v>
      </c>
      <c r="G85" s="16">
        <f>C85*E85</f>
        <v>123480</v>
      </c>
      <c r="H85" s="16">
        <f>G85-F85</f>
        <v>-676.4100000000035</v>
      </c>
      <c r="I85" s="11"/>
    </row>
    <row r="86" spans="1:9" ht="15">
      <c r="A86" s="30" t="s">
        <v>38</v>
      </c>
      <c r="B86" s="55"/>
      <c r="C86" s="55"/>
      <c r="D86" s="47"/>
      <c r="E86" s="23"/>
      <c r="F86" s="60">
        <f>SUM(F85:F85)</f>
        <v>124156.41</v>
      </c>
      <c r="G86" s="60">
        <f>SUM(G85:G85)</f>
        <v>123480</v>
      </c>
      <c r="H86" s="60">
        <f>SUM(H85)</f>
        <v>-676.4100000000035</v>
      </c>
      <c r="I86" s="11"/>
    </row>
    <row r="87" spans="1:9" s="24" customFormat="1" ht="15">
      <c r="A87" s="30"/>
      <c r="B87" s="53"/>
      <c r="C87" s="53"/>
      <c r="D87" s="42"/>
      <c r="E87" s="42"/>
      <c r="F87" s="60"/>
      <c r="G87" s="60"/>
      <c r="H87" s="60"/>
      <c r="I87" s="59"/>
    </row>
    <row r="88" spans="1:9" s="24" customFormat="1" ht="15">
      <c r="A88" s="22" t="s">
        <v>119</v>
      </c>
      <c r="B88" s="33"/>
      <c r="C88" s="33"/>
      <c r="F88" s="60">
        <f>F14+F28+F58+F71+F82</f>
        <v>625641.9726</v>
      </c>
      <c r="G88" s="71">
        <f>G14+G28+G58+G71+G82</f>
        <v>785647.4899999999</v>
      </c>
      <c r="H88" s="17">
        <f>G88-F88</f>
        <v>160005.5173999999</v>
      </c>
      <c r="I88" s="59"/>
    </row>
    <row r="89" spans="1:9" s="24" customFormat="1" ht="15">
      <c r="A89" s="22" t="s">
        <v>120</v>
      </c>
      <c r="B89" s="33"/>
      <c r="C89" s="33"/>
      <c r="F89" s="60">
        <f>F18+F52+F66+F77+F86</f>
        <v>1853117.6465</v>
      </c>
      <c r="G89" s="71">
        <f>G18+G52+G66+G77+G86</f>
        <v>2311806.41</v>
      </c>
      <c r="H89" s="17">
        <f>G89-F89</f>
        <v>458688.7635000001</v>
      </c>
      <c r="I89" s="59"/>
    </row>
    <row r="90" spans="1:9" s="24" customFormat="1" ht="15">
      <c r="A90" s="22"/>
      <c r="B90" s="33"/>
      <c r="C90" s="33"/>
      <c r="F90" s="60"/>
      <c r="G90" s="60"/>
      <c r="H90" s="17"/>
      <c r="I90" s="59"/>
    </row>
    <row r="91" spans="1:9" s="24" customFormat="1" ht="15">
      <c r="A91" s="75" t="s">
        <v>45</v>
      </c>
      <c r="B91" s="75"/>
      <c r="C91" s="75"/>
      <c r="D91" s="75"/>
      <c r="E91" s="75"/>
      <c r="F91" s="75"/>
      <c r="G91" s="75"/>
      <c r="H91" s="75"/>
      <c r="I91" s="59"/>
    </row>
    <row r="92" spans="1:9" s="24" customFormat="1" ht="15">
      <c r="A92" s="30"/>
      <c r="B92" s="33"/>
      <c r="C92" s="33"/>
      <c r="D92" s="33"/>
      <c r="E92" s="33"/>
      <c r="F92" s="60"/>
      <c r="G92" s="60"/>
      <c r="H92" s="60"/>
      <c r="I92" s="59"/>
    </row>
    <row r="93" spans="1:6" ht="15">
      <c r="A93" s="25" t="s">
        <v>112</v>
      </c>
      <c r="C93" s="3"/>
      <c r="F93" s="4"/>
    </row>
    <row r="94" spans="1:6" ht="15">
      <c r="A94" s="15" t="s">
        <v>27</v>
      </c>
      <c r="C94" s="3"/>
      <c r="D94" s="43"/>
      <c r="E94" s="29"/>
      <c r="F94" s="4"/>
    </row>
    <row r="95" spans="1:8" ht="15">
      <c r="A95" s="32" t="s">
        <v>83</v>
      </c>
      <c r="B95" s="26" t="s">
        <v>82</v>
      </c>
      <c r="C95" s="3">
        <v>428</v>
      </c>
      <c r="D95" s="39">
        <v>249.8636</v>
      </c>
      <c r="E95" s="49">
        <v>249.34</v>
      </c>
      <c r="F95" s="7">
        <f>C95*D95</f>
        <v>106941.62079999999</v>
      </c>
      <c r="G95" s="16">
        <f>C95*E95</f>
        <v>106717.52</v>
      </c>
      <c r="H95" s="16">
        <f>G95-F95</f>
        <v>-224.1007999999856</v>
      </c>
    </row>
    <row r="96" spans="1:8" ht="15">
      <c r="A96" s="5" t="s">
        <v>5</v>
      </c>
      <c r="B96" s="4" t="s">
        <v>6</v>
      </c>
      <c r="C96" s="2">
        <v>324</v>
      </c>
      <c r="D96" s="39">
        <v>115.3126</v>
      </c>
      <c r="E96" s="27">
        <v>183.31</v>
      </c>
      <c r="F96" s="7">
        <f>C96*D96</f>
        <v>37361.282400000004</v>
      </c>
      <c r="G96" s="16">
        <f>C96*E96</f>
        <v>59392.44</v>
      </c>
      <c r="H96" s="16">
        <f>G96-F96</f>
        <v>22031.1576</v>
      </c>
    </row>
    <row r="97" spans="1:8" ht="15">
      <c r="A97" s="5" t="s">
        <v>87</v>
      </c>
      <c r="B97" s="4" t="s">
        <v>11</v>
      </c>
      <c r="C97" s="2">
        <v>432</v>
      </c>
      <c r="D97" s="39">
        <v>55.7818</v>
      </c>
      <c r="E97" s="49">
        <v>111.34</v>
      </c>
      <c r="F97" s="7">
        <f>C97*D97</f>
        <v>24097.7376</v>
      </c>
      <c r="G97" s="16">
        <f>C97*E97</f>
        <v>48098.880000000005</v>
      </c>
      <c r="H97" s="16">
        <f>G97-F97</f>
        <v>24001.142400000004</v>
      </c>
    </row>
    <row r="98" spans="1:8" ht="15">
      <c r="A98" s="5" t="s">
        <v>78</v>
      </c>
      <c r="B98" s="4" t="s">
        <v>79</v>
      </c>
      <c r="C98" s="2">
        <v>300</v>
      </c>
      <c r="D98" s="39">
        <v>66.61</v>
      </c>
      <c r="E98" s="49">
        <v>67.55</v>
      </c>
      <c r="F98" s="7">
        <f>C98*D98</f>
        <v>19983</v>
      </c>
      <c r="G98" s="16">
        <f>C98*E98</f>
        <v>20265</v>
      </c>
      <c r="H98" s="16">
        <f>G98-F98</f>
        <v>282</v>
      </c>
    </row>
    <row r="99" spans="1:8" ht="15">
      <c r="A99" s="32" t="s">
        <v>106</v>
      </c>
      <c r="B99" s="26" t="s">
        <v>101</v>
      </c>
      <c r="C99" s="3">
        <v>418</v>
      </c>
      <c r="D99" s="40">
        <v>124.1807</v>
      </c>
      <c r="E99" s="50">
        <v>98.72</v>
      </c>
      <c r="F99" s="7">
        <f>C99*D99</f>
        <v>51907.5326</v>
      </c>
      <c r="G99" s="16">
        <f>C99*E99</f>
        <v>41264.96</v>
      </c>
      <c r="H99" s="16">
        <f>G99-F99</f>
        <v>-10642.5726</v>
      </c>
    </row>
    <row r="100" spans="1:8" ht="15">
      <c r="A100" s="30" t="s">
        <v>38</v>
      </c>
      <c r="B100" s="45"/>
      <c r="C100" s="45"/>
      <c r="D100" s="42"/>
      <c r="E100" s="23"/>
      <c r="F100" s="60">
        <f>SUM(F95:F99)</f>
        <v>240291.1734</v>
      </c>
      <c r="G100" s="60">
        <f>SUM(G95:G99)</f>
        <v>275738.80000000005</v>
      </c>
      <c r="H100" s="60">
        <f>SUM(H95:H99)</f>
        <v>35447.62660000002</v>
      </c>
    </row>
    <row r="101" spans="1:8" ht="15">
      <c r="A101" s="30"/>
      <c r="B101" s="36"/>
      <c r="C101" s="36"/>
      <c r="D101" s="42"/>
      <c r="E101" s="23"/>
      <c r="F101" s="60"/>
      <c r="G101" s="60"/>
      <c r="H101" s="60"/>
    </row>
    <row r="102" spans="1:8" ht="15">
      <c r="A102" s="25" t="s">
        <v>113</v>
      </c>
      <c r="B102" s="4"/>
      <c r="C102" s="2"/>
      <c r="D102" s="41"/>
      <c r="E102" s="27"/>
      <c r="G102" s="16"/>
      <c r="H102" s="16"/>
    </row>
    <row r="103" spans="1:6" ht="15">
      <c r="A103" s="15" t="s">
        <v>27</v>
      </c>
      <c r="C103" s="3"/>
      <c r="D103" s="43"/>
      <c r="E103" s="29"/>
      <c r="F103" s="4"/>
    </row>
    <row r="104" spans="1:9" s="28" customFormat="1" ht="15">
      <c r="A104" s="13" t="s">
        <v>141</v>
      </c>
      <c r="B104" s="26" t="s">
        <v>142</v>
      </c>
      <c r="C104" s="3">
        <v>100</v>
      </c>
      <c r="D104" s="40">
        <v>197.8367</v>
      </c>
      <c r="E104" s="9">
        <v>264.14</v>
      </c>
      <c r="F104" s="7">
        <f>C104*D104</f>
        <v>19783.670000000002</v>
      </c>
      <c r="G104" s="16">
        <f>C104*E104</f>
        <v>26414</v>
      </c>
      <c r="H104" s="16">
        <f>G104-F104</f>
        <v>6630.329999999998</v>
      </c>
      <c r="I104" s="3"/>
    </row>
    <row r="105" spans="1:8" ht="15">
      <c r="A105" s="13" t="s">
        <v>52</v>
      </c>
      <c r="B105" s="3" t="s">
        <v>53</v>
      </c>
      <c r="C105" s="3">
        <v>165</v>
      </c>
      <c r="D105" s="40">
        <v>80.659</v>
      </c>
      <c r="E105" s="9">
        <v>318.17</v>
      </c>
      <c r="F105" s="7">
        <f aca="true" t="shared" si="9" ref="F105:F112">C105*D105</f>
        <v>13308.735</v>
      </c>
      <c r="G105" s="16">
        <f aca="true" t="shared" si="10" ref="G105:G112">C105*E105</f>
        <v>52498.05</v>
      </c>
      <c r="H105" s="16">
        <f aca="true" t="shared" si="11" ref="H105:H112">G105-F105</f>
        <v>39189.315</v>
      </c>
    </row>
    <row r="106" spans="1:8" ht="15">
      <c r="A106" s="32" t="s">
        <v>88</v>
      </c>
      <c r="B106" s="26" t="s">
        <v>91</v>
      </c>
      <c r="C106" s="3">
        <v>120</v>
      </c>
      <c r="D106" s="40">
        <v>187.1013</v>
      </c>
      <c r="E106" s="9">
        <v>149.83</v>
      </c>
      <c r="F106" s="7">
        <f t="shared" si="9"/>
        <v>22452.156000000003</v>
      </c>
      <c r="G106" s="16">
        <f t="shared" si="10"/>
        <v>17979.600000000002</v>
      </c>
      <c r="H106" s="16">
        <f t="shared" si="11"/>
        <v>-4472.5560000000005</v>
      </c>
    </row>
    <row r="107" spans="1:8" ht="15">
      <c r="A107" s="32" t="s">
        <v>145</v>
      </c>
      <c r="B107" s="26" t="s">
        <v>146</v>
      </c>
      <c r="C107" s="3">
        <v>252</v>
      </c>
      <c r="D107" s="39">
        <v>302.8585</v>
      </c>
      <c r="E107" s="9">
        <v>323.99</v>
      </c>
      <c r="F107" s="7">
        <f>C107*D107</f>
        <v>76320.342</v>
      </c>
      <c r="G107" s="16">
        <f>C107*E107</f>
        <v>81645.48</v>
      </c>
      <c r="H107" s="16">
        <f>G107-F107</f>
        <v>5325.137999999992</v>
      </c>
    </row>
    <row r="108" spans="1:8" ht="15">
      <c r="A108" s="5" t="s">
        <v>128</v>
      </c>
      <c r="B108" s="4" t="s">
        <v>129</v>
      </c>
      <c r="C108" s="2">
        <v>200</v>
      </c>
      <c r="D108" s="39">
        <v>126.9656</v>
      </c>
      <c r="E108" s="27">
        <v>108.35</v>
      </c>
      <c r="F108" s="7">
        <f>C108*D108</f>
        <v>25393.12</v>
      </c>
      <c r="G108" s="16">
        <f>C108*E108</f>
        <v>21670</v>
      </c>
      <c r="H108" s="16">
        <f t="shared" si="11"/>
        <v>-3723.119999999999</v>
      </c>
    </row>
    <row r="109" spans="1:8" ht="15">
      <c r="A109" s="32" t="s">
        <v>102</v>
      </c>
      <c r="B109" s="26" t="s">
        <v>103</v>
      </c>
      <c r="C109" s="3">
        <v>135</v>
      </c>
      <c r="D109" s="40">
        <v>214.299</v>
      </c>
      <c r="E109" s="9">
        <v>272.79</v>
      </c>
      <c r="F109" s="7">
        <f t="shared" si="9"/>
        <v>28930.365</v>
      </c>
      <c r="G109" s="16">
        <f t="shared" si="10"/>
        <v>36826.65</v>
      </c>
      <c r="H109" s="16">
        <f t="shared" si="11"/>
        <v>7896.285</v>
      </c>
    </row>
    <row r="110" spans="1:8" ht="15">
      <c r="A110" s="32" t="s">
        <v>89</v>
      </c>
      <c r="B110" s="26" t="s">
        <v>47</v>
      </c>
      <c r="C110" s="3">
        <v>428</v>
      </c>
      <c r="D110" s="40">
        <v>85.9398</v>
      </c>
      <c r="E110" s="27">
        <v>124.03</v>
      </c>
      <c r="F110" s="7">
        <f t="shared" si="9"/>
        <v>36782.2344</v>
      </c>
      <c r="G110" s="16">
        <f t="shared" si="10"/>
        <v>53084.840000000004</v>
      </c>
      <c r="H110" s="16">
        <f t="shared" si="11"/>
        <v>16302.605600000003</v>
      </c>
    </row>
    <row r="111" spans="1:8" ht="15">
      <c r="A111" s="32" t="s">
        <v>90</v>
      </c>
      <c r="B111" s="26" t="s">
        <v>92</v>
      </c>
      <c r="C111" s="3">
        <v>204</v>
      </c>
      <c r="D111" s="40">
        <v>143.2559</v>
      </c>
      <c r="E111" s="9">
        <v>217.43</v>
      </c>
      <c r="F111" s="7">
        <f t="shared" si="9"/>
        <v>29224.2036</v>
      </c>
      <c r="G111" s="16">
        <f t="shared" si="10"/>
        <v>44355.72</v>
      </c>
      <c r="H111" s="16">
        <f t="shared" si="11"/>
        <v>15131.5164</v>
      </c>
    </row>
    <row r="112" spans="1:9" s="28" customFormat="1" ht="15">
      <c r="A112" s="5" t="s">
        <v>18</v>
      </c>
      <c r="B112" s="26" t="s">
        <v>15</v>
      </c>
      <c r="C112" s="3">
        <v>425</v>
      </c>
      <c r="D112" s="40">
        <v>95.8226</v>
      </c>
      <c r="E112" s="9">
        <v>152.42</v>
      </c>
      <c r="F112" s="7">
        <f t="shared" si="9"/>
        <v>40724.604999999996</v>
      </c>
      <c r="G112" s="16">
        <f t="shared" si="10"/>
        <v>64778.49999999999</v>
      </c>
      <c r="H112" s="16">
        <f t="shared" si="11"/>
        <v>24053.894999999997</v>
      </c>
      <c r="I112" s="3"/>
    </row>
    <row r="113" spans="1:9" s="24" customFormat="1" ht="15">
      <c r="A113" s="30" t="s">
        <v>38</v>
      </c>
      <c r="B113" s="33"/>
      <c r="C113" s="33"/>
      <c r="D113" s="42"/>
      <c r="E113" s="23"/>
      <c r="F113" s="60">
        <f>SUM(F104:F112)</f>
        <v>292919.431</v>
      </c>
      <c r="G113" s="69">
        <f>SUM(G104:G112)</f>
        <v>399252.83999999997</v>
      </c>
      <c r="H113" s="60">
        <f>SUM(H104:H112)</f>
        <v>106333.40899999999</v>
      </c>
      <c r="I113" s="59"/>
    </row>
    <row r="114" spans="1:9" s="24" customFormat="1" ht="15">
      <c r="A114" s="30"/>
      <c r="B114" s="34"/>
      <c r="C114" s="34"/>
      <c r="D114" s="42"/>
      <c r="E114" s="34"/>
      <c r="F114" s="60"/>
      <c r="G114" s="60"/>
      <c r="H114" s="60"/>
      <c r="I114" s="59"/>
    </row>
    <row r="115" spans="1:9" s="24" customFormat="1" ht="15">
      <c r="A115" s="25" t="s">
        <v>50</v>
      </c>
      <c r="B115" s="34"/>
      <c r="C115" s="34"/>
      <c r="D115" s="42"/>
      <c r="E115" s="34"/>
      <c r="F115" s="60"/>
      <c r="G115" s="60"/>
      <c r="H115" s="60"/>
      <c r="I115" s="59"/>
    </row>
    <row r="116" spans="1:9" s="24" customFormat="1" ht="15">
      <c r="A116" s="15" t="s">
        <v>26</v>
      </c>
      <c r="B116" s="34"/>
      <c r="C116" s="34"/>
      <c r="D116" s="42"/>
      <c r="E116" s="34"/>
      <c r="F116" s="60"/>
      <c r="G116" s="60"/>
      <c r="H116" s="60"/>
      <c r="I116" s="59"/>
    </row>
    <row r="117" spans="1:9" s="24" customFormat="1" ht="15">
      <c r="A117" s="13" t="s">
        <v>48</v>
      </c>
      <c r="B117" s="11" t="s">
        <v>136</v>
      </c>
      <c r="C117" s="2">
        <v>1119</v>
      </c>
      <c r="D117" s="38">
        <v>30.0328</v>
      </c>
      <c r="E117" s="9">
        <v>61.28</v>
      </c>
      <c r="F117" s="7">
        <f aca="true" t="shared" si="12" ref="F117:F130">C117*D117</f>
        <v>33606.7032</v>
      </c>
      <c r="G117" s="16">
        <f aca="true" t="shared" si="13" ref="G117:G130">C117*E117</f>
        <v>68572.32</v>
      </c>
      <c r="H117" s="16">
        <f aca="true" t="shared" si="14" ref="H117:H130">G117-F117</f>
        <v>34965.6168</v>
      </c>
      <c r="I117" s="59"/>
    </row>
    <row r="118" spans="1:8" ht="15">
      <c r="A118" s="13" t="s">
        <v>74</v>
      </c>
      <c r="B118" s="11" t="s">
        <v>75</v>
      </c>
      <c r="C118" s="2">
        <v>677</v>
      </c>
      <c r="D118" s="38">
        <v>111.3178</v>
      </c>
      <c r="E118" s="27">
        <v>131.38</v>
      </c>
      <c r="F118" s="7">
        <f>C118*D118</f>
        <v>75362.15060000001</v>
      </c>
      <c r="G118" s="16">
        <f>C118*E118</f>
        <v>88944.26</v>
      </c>
      <c r="H118" s="16">
        <f t="shared" si="14"/>
        <v>13582.109399999987</v>
      </c>
    </row>
    <row r="119" spans="1:9" s="24" customFormat="1" ht="15">
      <c r="A119" s="32" t="s">
        <v>58</v>
      </c>
      <c r="B119" s="11" t="s">
        <v>7</v>
      </c>
      <c r="C119" s="2">
        <v>700</v>
      </c>
      <c r="D119" s="38">
        <v>44.2572</v>
      </c>
      <c r="E119" s="27">
        <v>64.06</v>
      </c>
      <c r="F119" s="7">
        <f t="shared" si="12"/>
        <v>30980.039999999997</v>
      </c>
      <c r="G119" s="16">
        <f t="shared" si="13"/>
        <v>44842</v>
      </c>
      <c r="H119" s="16">
        <f t="shared" si="14"/>
        <v>13861.960000000003</v>
      </c>
      <c r="I119" s="59"/>
    </row>
    <row r="120" spans="1:9" s="24" customFormat="1" ht="15">
      <c r="A120" s="6" t="s">
        <v>22</v>
      </c>
      <c r="B120" s="4" t="s">
        <v>8</v>
      </c>
      <c r="C120" s="57">
        <v>607</v>
      </c>
      <c r="D120" s="41">
        <v>51.9465</v>
      </c>
      <c r="E120" s="27">
        <v>63.42</v>
      </c>
      <c r="F120" s="7">
        <f>C120*D120</f>
        <v>31531.5255</v>
      </c>
      <c r="G120" s="16">
        <f>C120*E120</f>
        <v>38495.94</v>
      </c>
      <c r="H120" s="16">
        <f t="shared" si="14"/>
        <v>6964.414500000003</v>
      </c>
      <c r="I120" s="59"/>
    </row>
    <row r="121" spans="1:9" s="24" customFormat="1" ht="30">
      <c r="A121" s="44" t="s">
        <v>123</v>
      </c>
      <c r="B121" s="4" t="s">
        <v>124</v>
      </c>
      <c r="C121" s="57">
        <v>4</v>
      </c>
      <c r="D121" s="41">
        <v>61.2875</v>
      </c>
      <c r="E121" s="27">
        <v>63.47</v>
      </c>
      <c r="F121" s="7">
        <f>C121*D121</f>
        <v>245.15</v>
      </c>
      <c r="G121" s="16">
        <f>C121*E121</f>
        <v>253.88</v>
      </c>
      <c r="H121" s="16">
        <f t="shared" si="14"/>
        <v>8.72999999999999</v>
      </c>
      <c r="I121" s="63"/>
    </row>
    <row r="122" spans="1:9" s="24" customFormat="1" ht="15">
      <c r="A122" t="s">
        <v>99</v>
      </c>
      <c r="B122" s="11" t="s">
        <v>100</v>
      </c>
      <c r="C122" s="2">
        <v>93</v>
      </c>
      <c r="D122" s="38">
        <v>34.297</v>
      </c>
      <c r="E122" s="9">
        <v>63.03</v>
      </c>
      <c r="F122" s="7">
        <f>C122*D122</f>
        <v>3189.6209999999996</v>
      </c>
      <c r="G122" s="16">
        <f>C122*E122</f>
        <v>5861.79</v>
      </c>
      <c r="H122" s="16">
        <f t="shared" si="14"/>
        <v>2672.1690000000003</v>
      </c>
      <c r="I122" s="59"/>
    </row>
    <row r="123" spans="1:9" s="24" customFormat="1" ht="15">
      <c r="A123" s="44" t="s">
        <v>61</v>
      </c>
      <c r="B123" s="11" t="s">
        <v>62</v>
      </c>
      <c r="C123" s="2">
        <v>908</v>
      </c>
      <c r="D123" s="38">
        <v>32.0517</v>
      </c>
      <c r="E123" s="9">
        <v>50.45</v>
      </c>
      <c r="F123" s="7">
        <f t="shared" si="12"/>
        <v>29102.9436</v>
      </c>
      <c r="G123" s="16">
        <f t="shared" si="13"/>
        <v>45808.600000000006</v>
      </c>
      <c r="H123" s="16">
        <f t="shared" si="14"/>
        <v>16705.656400000007</v>
      </c>
      <c r="I123" s="59"/>
    </row>
    <row r="124" spans="1:9" s="24" customFormat="1" ht="15">
      <c r="A124" t="s">
        <v>104</v>
      </c>
      <c r="B124" s="11" t="s">
        <v>105</v>
      </c>
      <c r="C124" s="2">
        <v>185</v>
      </c>
      <c r="D124" s="41">
        <v>40.3497</v>
      </c>
      <c r="E124" s="9">
        <v>43.82</v>
      </c>
      <c r="F124" s="7">
        <f>C124*D124</f>
        <v>7464.6945</v>
      </c>
      <c r="G124" s="16">
        <f>C124*E124</f>
        <v>8106.7</v>
      </c>
      <c r="H124" s="16">
        <f t="shared" si="14"/>
        <v>642.0055000000002</v>
      </c>
      <c r="I124" s="59"/>
    </row>
    <row r="125" spans="1:9" s="24" customFormat="1" ht="15">
      <c r="A125" s="44" t="s">
        <v>65</v>
      </c>
      <c r="B125" s="11" t="s">
        <v>66</v>
      </c>
      <c r="C125" s="2">
        <v>763</v>
      </c>
      <c r="D125" s="38">
        <v>17.7701</v>
      </c>
      <c r="E125" s="9">
        <v>37.97</v>
      </c>
      <c r="F125" s="7">
        <f t="shared" si="12"/>
        <v>13558.586299999999</v>
      </c>
      <c r="G125" s="16">
        <f t="shared" si="13"/>
        <v>28971.11</v>
      </c>
      <c r="H125" s="16">
        <f t="shared" si="14"/>
        <v>15412.523700000002</v>
      </c>
      <c r="I125" s="59"/>
    </row>
    <row r="126" spans="1:8" ht="15">
      <c r="A126" s="5" t="s">
        <v>117</v>
      </c>
      <c r="B126" s="4" t="s">
        <v>73</v>
      </c>
      <c r="C126" s="2">
        <v>1309</v>
      </c>
      <c r="D126" s="41">
        <v>63.1987</v>
      </c>
      <c r="E126" s="27">
        <v>64.79</v>
      </c>
      <c r="F126" s="7">
        <f>C126*D126</f>
        <v>82727.0983</v>
      </c>
      <c r="G126" s="16">
        <f>C126*E126</f>
        <v>84810.11000000002</v>
      </c>
      <c r="H126" s="16">
        <f t="shared" si="14"/>
        <v>2083.0117000000173</v>
      </c>
    </row>
    <row r="127" spans="1:8" ht="15">
      <c r="A127" s="5" t="s">
        <v>20</v>
      </c>
      <c r="B127" s="4" t="s">
        <v>21</v>
      </c>
      <c r="C127" s="2">
        <v>419</v>
      </c>
      <c r="D127" s="41">
        <v>141.7766</v>
      </c>
      <c r="E127" s="27">
        <v>172.69</v>
      </c>
      <c r="F127" s="7">
        <f>C127*D127</f>
        <v>59404.3954</v>
      </c>
      <c r="G127" s="16">
        <f>C127*E127</f>
        <v>72357.11</v>
      </c>
      <c r="H127" s="16">
        <f t="shared" si="14"/>
        <v>12952.7146</v>
      </c>
    </row>
    <row r="128" spans="1:9" s="24" customFormat="1" ht="15">
      <c r="A128" s="32" t="s">
        <v>59</v>
      </c>
      <c r="B128" s="11" t="s">
        <v>60</v>
      </c>
      <c r="C128" s="2">
        <v>615</v>
      </c>
      <c r="D128" s="38">
        <v>27.8244</v>
      </c>
      <c r="E128" s="9">
        <v>52.37</v>
      </c>
      <c r="F128" s="7">
        <f t="shared" si="12"/>
        <v>17112.006</v>
      </c>
      <c r="G128" s="16">
        <f t="shared" si="13"/>
        <v>32207.55</v>
      </c>
      <c r="H128" s="16">
        <f t="shared" si="14"/>
        <v>15095.543999999998</v>
      </c>
      <c r="I128" s="59"/>
    </row>
    <row r="129" spans="1:9" s="24" customFormat="1" ht="15">
      <c r="A129" s="32" t="s">
        <v>40</v>
      </c>
      <c r="B129" s="11" t="s">
        <v>41</v>
      </c>
      <c r="C129" s="2">
        <v>861</v>
      </c>
      <c r="D129" s="38">
        <v>46.6533</v>
      </c>
      <c r="E129" s="9">
        <v>55.55</v>
      </c>
      <c r="F129" s="7">
        <f t="shared" si="12"/>
        <v>40168.4913</v>
      </c>
      <c r="G129" s="16">
        <f t="shared" si="13"/>
        <v>47828.549999999996</v>
      </c>
      <c r="H129" s="16">
        <f t="shared" si="14"/>
        <v>7660.058699999994</v>
      </c>
      <c r="I129" s="59"/>
    </row>
    <row r="130" spans="1:9" s="24" customFormat="1" ht="15">
      <c r="A130" s="5" t="s">
        <v>118</v>
      </c>
      <c r="B130" s="4" t="s">
        <v>49</v>
      </c>
      <c r="C130" s="2">
        <v>964</v>
      </c>
      <c r="D130" s="41">
        <v>70.2313</v>
      </c>
      <c r="E130" s="27">
        <v>89.53</v>
      </c>
      <c r="F130" s="7">
        <f t="shared" si="12"/>
        <v>67702.97320000001</v>
      </c>
      <c r="G130" s="16">
        <f t="shared" si="13"/>
        <v>86306.92</v>
      </c>
      <c r="H130" s="16">
        <f t="shared" si="14"/>
        <v>18603.94679999999</v>
      </c>
      <c r="I130" s="59"/>
    </row>
    <row r="131" spans="1:9" s="24" customFormat="1" ht="15">
      <c r="A131" s="30" t="s">
        <v>37</v>
      </c>
      <c r="B131" s="34"/>
      <c r="C131" s="34"/>
      <c r="D131" s="42"/>
      <c r="E131" s="23"/>
      <c r="F131" s="60">
        <f>SUM(F117:F130)</f>
        <v>492156.3789</v>
      </c>
      <c r="G131" s="60">
        <f>SUM(G117:G130)</f>
        <v>653366.8400000001</v>
      </c>
      <c r="H131" s="60">
        <f>SUM(H117:H130)</f>
        <v>161210.46110000001</v>
      </c>
      <c r="I131" s="59"/>
    </row>
    <row r="132" spans="1:9" s="24" customFormat="1" ht="15">
      <c r="A132" s="30"/>
      <c r="B132" s="37"/>
      <c r="C132" s="37"/>
      <c r="D132" s="42"/>
      <c r="E132" s="23"/>
      <c r="F132" s="60"/>
      <c r="G132" s="60"/>
      <c r="H132" s="60"/>
      <c r="I132" s="59"/>
    </row>
    <row r="133" spans="1:9" s="24" customFormat="1" ht="15">
      <c r="A133" s="15" t="s">
        <v>27</v>
      </c>
      <c r="C133" s="3"/>
      <c r="D133" s="40"/>
      <c r="E133" s="3"/>
      <c r="F133" s="7"/>
      <c r="G133" s="7"/>
      <c r="H133" s="7"/>
      <c r="I133" s="59"/>
    </row>
    <row r="134" spans="1:8" ht="15">
      <c r="A134" s="13" t="s">
        <v>76</v>
      </c>
      <c r="B134" s="26" t="s">
        <v>77</v>
      </c>
      <c r="C134" s="3">
        <v>1214</v>
      </c>
      <c r="D134" s="39">
        <v>123.4862</v>
      </c>
      <c r="E134" s="49">
        <v>148.03</v>
      </c>
      <c r="F134" s="7">
        <f aca="true" t="shared" si="15" ref="F134:F142">C134*D134</f>
        <v>149912.2468</v>
      </c>
      <c r="G134" s="16">
        <f aca="true" t="shared" si="16" ref="G134:G142">C134*E134</f>
        <v>179708.42</v>
      </c>
      <c r="H134" s="16">
        <f aca="true" t="shared" si="17" ref="H134:H142">G134-F134</f>
        <v>29796.17320000002</v>
      </c>
    </row>
    <row r="135" spans="1:9" s="24" customFormat="1" ht="15">
      <c r="A135" s="5" t="s">
        <v>69</v>
      </c>
      <c r="B135" s="4" t="s">
        <v>70</v>
      </c>
      <c r="C135" s="3">
        <v>539</v>
      </c>
      <c r="D135" s="39">
        <v>104.2973</v>
      </c>
      <c r="E135" s="27">
        <v>149.11</v>
      </c>
      <c r="F135" s="7">
        <f t="shared" si="15"/>
        <v>56216.2447</v>
      </c>
      <c r="G135" s="16">
        <f t="shared" si="16"/>
        <v>80370.29000000001</v>
      </c>
      <c r="H135" s="16">
        <f t="shared" si="17"/>
        <v>24154.045300000005</v>
      </c>
      <c r="I135" s="59"/>
    </row>
    <row r="136" spans="1:9" s="24" customFormat="1" ht="15">
      <c r="A136" s="5" t="s">
        <v>56</v>
      </c>
      <c r="B136" s="4" t="s">
        <v>57</v>
      </c>
      <c r="C136" s="3">
        <v>321</v>
      </c>
      <c r="D136" s="39">
        <v>164.2081</v>
      </c>
      <c r="E136" s="27">
        <v>176.5</v>
      </c>
      <c r="F136" s="7">
        <f t="shared" si="15"/>
        <v>52710.8001</v>
      </c>
      <c r="G136" s="16">
        <f t="shared" si="16"/>
        <v>56656.5</v>
      </c>
      <c r="H136" s="16">
        <f t="shared" si="17"/>
        <v>3945.6998999999996</v>
      </c>
      <c r="I136" s="59"/>
    </row>
    <row r="137" spans="1:9" s="24" customFormat="1" ht="15">
      <c r="A137" s="5" t="s">
        <v>54</v>
      </c>
      <c r="B137" s="4" t="s">
        <v>55</v>
      </c>
      <c r="C137" s="3">
        <v>462</v>
      </c>
      <c r="D137" s="39">
        <v>230.9319</v>
      </c>
      <c r="E137" s="27">
        <v>182.22</v>
      </c>
      <c r="F137" s="7">
        <f t="shared" si="15"/>
        <v>106690.5378</v>
      </c>
      <c r="G137" s="16">
        <f t="shared" si="16"/>
        <v>84185.64</v>
      </c>
      <c r="H137" s="16">
        <f t="shared" si="17"/>
        <v>-22504.897800000006</v>
      </c>
      <c r="I137" s="59"/>
    </row>
    <row r="138" spans="1:8" ht="15">
      <c r="A138" s="13" t="s">
        <v>71</v>
      </c>
      <c r="B138" s="26" t="s">
        <v>72</v>
      </c>
      <c r="C138" s="3">
        <v>186</v>
      </c>
      <c r="D138" s="39">
        <v>338.6876</v>
      </c>
      <c r="E138" s="49">
        <v>386.15</v>
      </c>
      <c r="F138" s="7">
        <f t="shared" si="15"/>
        <v>62995.893599999996</v>
      </c>
      <c r="G138" s="16">
        <f t="shared" si="16"/>
        <v>71823.9</v>
      </c>
      <c r="H138" s="16">
        <f t="shared" si="17"/>
        <v>8828.006399999998</v>
      </c>
    </row>
    <row r="139" spans="1:9" s="24" customFormat="1" ht="15">
      <c r="A139" s="5" t="s">
        <v>16</v>
      </c>
      <c r="B139" s="4" t="s">
        <v>13</v>
      </c>
      <c r="C139" s="3">
        <v>132</v>
      </c>
      <c r="D139" s="39">
        <v>62.6574</v>
      </c>
      <c r="E139" s="27">
        <v>177.91</v>
      </c>
      <c r="F139" s="7">
        <f t="shared" si="15"/>
        <v>8270.7768</v>
      </c>
      <c r="G139" s="16">
        <f t="shared" si="16"/>
        <v>23484.12</v>
      </c>
      <c r="H139" s="16">
        <f t="shared" si="17"/>
        <v>15213.3432</v>
      </c>
      <c r="I139" s="59"/>
    </row>
    <row r="140" spans="1:9" s="24" customFormat="1" ht="15">
      <c r="A140" s="5" t="s">
        <v>39</v>
      </c>
      <c r="B140" s="4" t="s">
        <v>42</v>
      </c>
      <c r="C140" s="3">
        <v>300</v>
      </c>
      <c r="D140" s="39">
        <v>261.5698</v>
      </c>
      <c r="E140" s="27">
        <v>356.4</v>
      </c>
      <c r="F140" s="7">
        <f t="shared" si="15"/>
        <v>78470.94</v>
      </c>
      <c r="G140" s="16">
        <f t="shared" si="16"/>
        <v>106920</v>
      </c>
      <c r="H140" s="16">
        <f t="shared" si="17"/>
        <v>28449.059999999998</v>
      </c>
      <c r="I140" s="59"/>
    </row>
    <row r="141" spans="1:8" ht="15">
      <c r="A141" s="13" t="s">
        <v>67</v>
      </c>
      <c r="B141" s="26" t="s">
        <v>68</v>
      </c>
      <c r="C141" s="3">
        <v>250</v>
      </c>
      <c r="D141" s="40">
        <v>290.29</v>
      </c>
      <c r="E141" s="50">
        <v>298.27</v>
      </c>
      <c r="F141" s="7">
        <f t="shared" si="15"/>
        <v>72572.5</v>
      </c>
      <c r="G141" s="16">
        <f t="shared" si="16"/>
        <v>74567.5</v>
      </c>
      <c r="H141" s="16">
        <f t="shared" si="17"/>
        <v>1995</v>
      </c>
    </row>
    <row r="142" spans="1:8" ht="15">
      <c r="A142" s="32" t="s">
        <v>63</v>
      </c>
      <c r="B142" s="26" t="s">
        <v>64</v>
      </c>
      <c r="C142" s="3">
        <v>200</v>
      </c>
      <c r="D142" s="40">
        <v>345.54</v>
      </c>
      <c r="E142" s="50">
        <v>352.8</v>
      </c>
      <c r="F142" s="7">
        <f t="shared" si="15"/>
        <v>69108</v>
      </c>
      <c r="G142" s="16">
        <f t="shared" si="16"/>
        <v>70560</v>
      </c>
      <c r="H142" s="16">
        <f t="shared" si="17"/>
        <v>1452</v>
      </c>
    </row>
    <row r="143" spans="1:9" s="24" customFormat="1" ht="15">
      <c r="A143" s="30" t="s">
        <v>38</v>
      </c>
      <c r="B143" s="37"/>
      <c r="C143" s="37"/>
      <c r="D143" s="42"/>
      <c r="E143" s="23"/>
      <c r="F143" s="60">
        <f>SUM(F134:F142)</f>
        <v>656947.9398</v>
      </c>
      <c r="G143" s="60">
        <f>SUM(G134:G142)</f>
        <v>748276.37</v>
      </c>
      <c r="H143" s="60">
        <f>SUM(H134:H142)</f>
        <v>91328.43020000002</v>
      </c>
      <c r="I143" s="59"/>
    </row>
    <row r="144" spans="1:9" s="24" customFormat="1" ht="15">
      <c r="A144" s="30"/>
      <c r="B144" s="34"/>
      <c r="C144" s="34"/>
      <c r="D144" s="42"/>
      <c r="E144" s="34"/>
      <c r="F144" s="60"/>
      <c r="G144" s="60"/>
      <c r="H144" s="60"/>
      <c r="I144" s="59"/>
    </row>
    <row r="145" spans="1:9" s="24" customFormat="1" ht="15">
      <c r="A145" s="25" t="s">
        <v>51</v>
      </c>
      <c r="B145" s="34"/>
      <c r="C145" s="34"/>
      <c r="D145" s="42"/>
      <c r="E145" s="34"/>
      <c r="F145" s="60"/>
      <c r="G145" s="60"/>
      <c r="H145" s="60"/>
      <c r="I145" s="59"/>
    </row>
    <row r="146" spans="1:9" s="24" customFormat="1" ht="15">
      <c r="A146" s="30"/>
      <c r="B146" s="34"/>
      <c r="C146" s="34"/>
      <c r="D146" s="42"/>
      <c r="E146" s="34"/>
      <c r="F146" s="60"/>
      <c r="G146" s="60"/>
      <c r="H146" s="60"/>
      <c r="I146" s="59"/>
    </row>
    <row r="147" spans="1:9" ht="15">
      <c r="A147" s="15" t="s">
        <v>27</v>
      </c>
      <c r="B147" s="2"/>
      <c r="C147" s="2"/>
      <c r="D147" s="38"/>
      <c r="E147" s="27"/>
      <c r="F147" s="12"/>
      <c r="G147" s="16"/>
      <c r="H147" s="16"/>
      <c r="I147" s="11"/>
    </row>
    <row r="148" spans="1:9" s="24" customFormat="1" ht="15">
      <c r="A148" s="13" t="s">
        <v>52</v>
      </c>
      <c r="B148" s="3" t="s">
        <v>53</v>
      </c>
      <c r="C148" s="3">
        <v>25</v>
      </c>
      <c r="D148" s="40">
        <v>195.1596</v>
      </c>
      <c r="E148" s="9">
        <v>318.6</v>
      </c>
      <c r="F148" s="7">
        <f>C148*D148</f>
        <v>4878.990000000001</v>
      </c>
      <c r="G148" s="16">
        <f>C148*E148</f>
        <v>7965.000000000001</v>
      </c>
      <c r="H148" s="16">
        <f>G148-F148</f>
        <v>3086.01</v>
      </c>
      <c r="I148" s="59"/>
    </row>
    <row r="149" spans="1:8" ht="15">
      <c r="A149" s="32" t="s">
        <v>95</v>
      </c>
      <c r="B149" s="26" t="s">
        <v>96</v>
      </c>
      <c r="C149" s="3">
        <v>411</v>
      </c>
      <c r="D149" s="39">
        <v>47.1091</v>
      </c>
      <c r="E149" s="49">
        <v>44.32</v>
      </c>
      <c r="F149" s="7">
        <f>C149*D149</f>
        <v>19361.840099999998</v>
      </c>
      <c r="G149" s="16">
        <f>C149*E149</f>
        <v>18215.52</v>
      </c>
      <c r="H149" s="16">
        <f>G149-F149</f>
        <v>-1146.3200999999972</v>
      </c>
    </row>
    <row r="150" spans="1:8" ht="15">
      <c r="A150" s="32" t="s">
        <v>80</v>
      </c>
      <c r="B150" s="26" t="s">
        <v>81</v>
      </c>
      <c r="C150" s="3">
        <v>400</v>
      </c>
      <c r="D150" s="39">
        <v>120.92</v>
      </c>
      <c r="E150" s="49">
        <v>126.78</v>
      </c>
      <c r="F150" s="7">
        <f>C150*D150</f>
        <v>48368</v>
      </c>
      <c r="G150" s="16">
        <f>C150*E150</f>
        <v>50712</v>
      </c>
      <c r="H150" s="16">
        <f>G150-F150</f>
        <v>2344</v>
      </c>
    </row>
    <row r="151" spans="1:8" ht="15">
      <c r="A151" s="32" t="s">
        <v>97</v>
      </c>
      <c r="B151" s="26" t="s">
        <v>98</v>
      </c>
      <c r="C151" s="3">
        <v>203</v>
      </c>
      <c r="D151" s="40">
        <v>76.39</v>
      </c>
      <c r="E151" s="50">
        <v>78.09</v>
      </c>
      <c r="F151" s="7">
        <f>C151*D151</f>
        <v>15507.17</v>
      </c>
      <c r="G151" s="16">
        <f>C151*E151</f>
        <v>15852.27</v>
      </c>
      <c r="H151" s="16">
        <f>G151-F151</f>
        <v>345.10000000000036</v>
      </c>
    </row>
    <row r="152" spans="1:9" ht="15">
      <c r="A152" s="30" t="s">
        <v>38</v>
      </c>
      <c r="B152" s="19"/>
      <c r="C152" s="19"/>
      <c r="D152" s="20"/>
      <c r="E152" s="23"/>
      <c r="F152" s="60">
        <f>SUM(F148:F151)</f>
        <v>88116.00009999999</v>
      </c>
      <c r="G152" s="71">
        <f>SUM(G148:G151)</f>
        <v>92744.79000000001</v>
      </c>
      <c r="H152" s="71">
        <f>SUM(H148:H151)</f>
        <v>4628.789900000003</v>
      </c>
      <c r="I152" s="11"/>
    </row>
    <row r="153" spans="1:9" s="24" customFormat="1" ht="15">
      <c r="A153" s="30"/>
      <c r="B153" s="46"/>
      <c r="C153" s="46"/>
      <c r="D153" s="46"/>
      <c r="E153" s="46"/>
      <c r="F153" s="60"/>
      <c r="G153" s="60"/>
      <c r="H153" s="60"/>
      <c r="I153" s="59"/>
    </row>
    <row r="154" spans="1:8" ht="15">
      <c r="A154" s="22" t="s">
        <v>119</v>
      </c>
      <c r="B154" s="31"/>
      <c r="C154" s="18"/>
      <c r="D154" s="24"/>
      <c r="E154" s="24"/>
      <c r="F154" s="60">
        <f>F131</f>
        <v>492156.3789</v>
      </c>
      <c r="G154" s="71">
        <f>G131</f>
        <v>653366.8400000001</v>
      </c>
      <c r="H154" s="17">
        <f>G154-F154</f>
        <v>161210.46110000007</v>
      </c>
    </row>
    <row r="155" spans="1:8" ht="15">
      <c r="A155" s="22" t="s">
        <v>120</v>
      </c>
      <c r="B155" s="31"/>
      <c r="C155" s="18"/>
      <c r="D155" s="24"/>
      <c r="E155" s="24"/>
      <c r="F155" s="60">
        <f>F100+F113+F143+F152</f>
        <v>1278274.5443</v>
      </c>
      <c r="G155" s="60">
        <f>G100+G113+G143+G152</f>
        <v>1516012.8</v>
      </c>
      <c r="H155" s="17">
        <f>G155-F155</f>
        <v>237738.2557000001</v>
      </c>
    </row>
  </sheetData>
  <sheetProtection/>
  <mergeCells count="3">
    <mergeCell ref="A1:H1"/>
    <mergeCell ref="A91:H91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89" max="7" man="1"/>
    <brk id="131" max="7" man="1"/>
  </rowBreaks>
  <ignoredErrors>
    <ignoredError sqref="H28 H18 H58 H66 H71 H77 H86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2022-11-30T21:43:15Z</dcterms:modified>
  <cp:category/>
  <cp:version/>
  <cp:contentType/>
  <cp:contentStatus/>
</cp:coreProperties>
</file>