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'Sheet1'!$A$4:$H$161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<sst xmlns="http://schemas.openxmlformats.org/spreadsheetml/2006/main" count="244" uniqueCount="164">
  <si>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</si>
  <si>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</si>
  <si>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</si>
  <si>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</si>
  <si>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</si>
  <si>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</si>
  <si>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</si>
  <si>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</si>
  <si>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</si>
  <si>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</si>
  <si>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</si>
  <si>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</si>
  <si>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</si>
  <si>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</si>
  <si>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XOM</t>
  </si>
  <si>
    <t>EXXON MOBIL CORP</t>
  </si>
  <si>
    <t>T</t>
  </si>
  <si>
    <t>JNJ</t>
  </si>
  <si>
    <t>NKE</t>
  </si>
  <si>
    <t>VZ</t>
  </si>
  <si>
    <t>WMT</t>
  </si>
  <si>
    <t>JOHNSON &amp; JOHNSON</t>
  </si>
  <si>
    <t>NIKE INC CL-B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</si>
  <si>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</si>
  <si>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</si>
  <si>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</si>
  <si>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</si>
  <si>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</si>
  <si>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</si>
  <si>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</si>
  <si>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</si>
  <si>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</si>
  <si>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</si>
  <si>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</si>
  <si>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</si>
  <si>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</si>
  <si>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</si>
  <si>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</si>
  <si>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</si>
  <si>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</si>
  <si>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</si>
  <si>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</si>
  <si>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</si>
  <si>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</si>
  <si>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</si>
  <si>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</si>
  <si>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</si>
  <si>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</si>
  <si>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</si>
  <si>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</si>
  <si>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</si>
  <si>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</si>
  <si>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</si>
  <si>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</si>
  <si>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</si>
  <si>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</si>
  <si>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</si>
  <si>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</si>
  <si>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</si>
  <si>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</si>
  <si>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</si>
  <si>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</si>
  <si>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</si>
  <si>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</si>
  <si>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</si>
  <si>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</si>
  <si>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</si>
  <si>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</si>
  <si>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</si>
  <si>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</si>
  <si>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</si>
  <si>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</si>
  <si>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</si>
  <si>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</si>
  <si>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</si>
  <si>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</si>
  <si>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</si>
  <si>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</si>
  <si>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</si>
  <si>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</si>
  <si>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</si>
  <si>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</si>
  <si>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</si>
  <si>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</si>
  <si>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</si>
  <si>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</si>
  <si>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</si>
  <si>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</si>
  <si>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</si>
  <si>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</si>
  <si>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</si>
  <si>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</si>
  <si>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</si>
  <si>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</si>
  <si>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</si>
  <si>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</si>
  <si>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</si>
  <si>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</si>
  <si>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</si>
  <si>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</si>
  <si>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</si>
  <si>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</si>
  <si>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</si>
  <si>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</si>
  <si>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</si>
  <si>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</si>
  <si>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</si>
  <si>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</si>
  <si>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</si>
  <si>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</si>
  <si>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</si>
  <si>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</si>
  <si>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</si>
  <si>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</si>
  <si>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</si>
  <si>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</si>
  <si>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</si>
  <si>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</si>
  <si>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</si>
  <si>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</si>
  <si>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</si>
  <si>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</si>
  <si>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</si>
  <si>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</si>
  <si>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</si>
  <si>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</si>
  <si>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</si>
  <si>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</si>
  <si>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</si>
  <si>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</si>
  <si>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</si>
  <si>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</si>
  <si>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</si>
  <si>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</si>
  <si>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</si>
  <si>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</si>
  <si>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</si>
  <si>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</si>
  <si>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</si>
  <si>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</si>
  <si>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</si>
  <si>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</si>
  <si>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</si>
  <si>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</si>
  <si>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</si>
  <si>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</si>
  <si>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</si>
  <si>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ATD</t>
  </si>
  <si>
    <t>DANAHER</t>
  </si>
  <si>
    <t>DHR</t>
  </si>
  <si>
    <t>COPART</t>
  </si>
  <si>
    <t>CPRT</t>
  </si>
  <si>
    <t>AUTOMATIC DATA PROCESSING</t>
  </si>
  <si>
    <t>ADP</t>
  </si>
  <si>
    <t>BROOKFIELD BUSINESS CORP CL A EXCHANGEABLE SUB VTG</t>
  </si>
  <si>
    <t>BBUC</t>
  </si>
  <si>
    <t>HOME DEPOT</t>
  </si>
  <si>
    <t>HD</t>
  </si>
  <si>
    <t>FFJ PORTFOLIO AS AT JULY 31, 2022</t>
  </si>
  <si>
    <t>Quantity as at JULY 31, 2022</t>
  </si>
  <si>
    <t>Market Price as at JULY 31, 2022</t>
  </si>
  <si>
    <t>Book Value as at JULY 31, 2022</t>
  </si>
  <si>
    <t>Market Value as at JULY 31, 2022</t>
  </si>
  <si>
    <t>Variance Book Value and Market Value as at JULY 31, 2022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</si>
</sst>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1"/>
  <sheetViews>
    <sheetView tabSelected="1" workbookViewId="0" topLeftCell="A117">
      <selection activeCell="E27" sqref="E27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73" t="s">
        <v>158</v>
      </c>
      <c r="B1" s="73"/>
      <c r="C1" s="73"/>
      <c r="D1" s="73"/>
      <c r="E1" s="73"/>
      <c r="F1" s="73"/>
      <c r="G1" s="73"/>
      <c r="H1" s="73"/>
    </row>
    <row r="2" spans="1:8" ht="30" customHeight="1">
      <c r="A2" s="75"/>
      <c r="B2" s="75"/>
      <c r="C2" s="75"/>
      <c r="D2" s="75"/>
      <c r="E2" s="75"/>
      <c r="F2" s="75"/>
      <c r="G2" s="75"/>
      <c r="H2" s="75"/>
    </row>
    <row r="3" spans="1:9" ht="45" customHeight="1">
      <c r="A3" s="1"/>
      <c r="B3" s="19" t="s">
        <v>1</v>
      </c>
      <c r="C3" s="72" t="s">
        <v>159</v>
      </c>
      <c r="D3" s="19" t="s">
        <v>0</v>
      </c>
      <c r="E3" s="72" t="s">
        <v>160</v>
      </c>
      <c r="F3" s="17" t="s">
        <v>161</v>
      </c>
      <c r="G3" s="17" t="s">
        <v>162</v>
      </c>
      <c r="H3" s="17" t="s">
        <v>163</v>
      </c>
      <c r="I3" s="11"/>
    </row>
    <row r="4" spans="1:9" ht="15">
      <c r="A4" s="25" t="s">
        <v>31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32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127</v>
      </c>
      <c r="B6" s="12" t="s">
        <v>25</v>
      </c>
      <c r="C6" s="2">
        <v>820</v>
      </c>
      <c r="D6" s="38">
        <v>73.7126</v>
      </c>
      <c r="E6" s="27">
        <v>78.01</v>
      </c>
      <c r="F6" s="7">
        <f aca="true" t="shared" si="0" ref="F6:F14">C6*D6</f>
        <v>60444.331999999995</v>
      </c>
      <c r="G6" s="16">
        <f aca="true" t="shared" si="1" ref="G6:G14">C6*E6</f>
        <v>63968.200000000004</v>
      </c>
      <c r="H6" s="16">
        <f aca="true" t="shared" si="2" ref="H6:H14">G6-F6</f>
        <v>3523.8680000000095</v>
      </c>
      <c r="I6" s="11"/>
    </row>
    <row r="7" spans="1:9" ht="15" customHeight="1">
      <c r="A7" s="5" t="s">
        <v>2</v>
      </c>
      <c r="B7" s="4" t="s">
        <v>9</v>
      </c>
      <c r="C7" s="2">
        <v>891</v>
      </c>
      <c r="D7" s="38">
        <v>51.0669</v>
      </c>
      <c r="E7" s="27">
        <v>64.7</v>
      </c>
      <c r="F7" s="7">
        <f t="shared" si="0"/>
        <v>45500.607899999995</v>
      </c>
      <c r="G7" s="16">
        <f t="shared" si="1"/>
        <v>57647.700000000004</v>
      </c>
      <c r="H7" s="16">
        <f t="shared" si="2"/>
        <v>12147.092100000009</v>
      </c>
      <c r="I7" s="11"/>
    </row>
    <row r="8" spans="1:9" ht="15" customHeight="1">
      <c r="A8" s="6" t="s">
        <v>28</v>
      </c>
      <c r="B8" s="4" t="s">
        <v>10</v>
      </c>
      <c r="C8" s="8">
        <v>595</v>
      </c>
      <c r="D8" s="38">
        <v>36.4844</v>
      </c>
      <c r="E8" s="27">
        <v>63.54</v>
      </c>
      <c r="F8" s="7">
        <f t="shared" si="0"/>
        <v>21708.218</v>
      </c>
      <c r="G8" s="16">
        <f t="shared" si="1"/>
        <v>37806.3</v>
      </c>
      <c r="H8" s="16">
        <f t="shared" si="2"/>
        <v>16098.082000000002</v>
      </c>
      <c r="I8" s="11"/>
    </row>
    <row r="9" spans="1:9" ht="15" customHeight="1">
      <c r="A9" s="44" t="s">
        <v>136</v>
      </c>
      <c r="B9" s="4" t="s">
        <v>135</v>
      </c>
      <c r="C9" s="8">
        <v>2</v>
      </c>
      <c r="D9" s="38">
        <v>62.815</v>
      </c>
      <c r="E9" s="27">
        <v>63.83</v>
      </c>
      <c r="F9" s="7">
        <f>C9*D9</f>
        <v>125.63</v>
      </c>
      <c r="G9" s="16">
        <f>C9*E9</f>
        <v>127.66</v>
      </c>
      <c r="H9" s="16">
        <f>G9-F9</f>
        <v>2.030000000000001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19.8367</v>
      </c>
      <c r="E10" s="27">
        <v>25.17</v>
      </c>
      <c r="F10" s="7">
        <f t="shared" si="0"/>
        <v>59.5101</v>
      </c>
      <c r="G10" s="16">
        <f t="shared" si="1"/>
        <v>75.51</v>
      </c>
      <c r="H10" s="16">
        <f t="shared" si="2"/>
        <v>15.999900000000004</v>
      </c>
      <c r="I10" s="11"/>
    </row>
    <row r="11" spans="1:9" ht="15" customHeight="1">
      <c r="A11" t="s">
        <v>154</v>
      </c>
      <c r="B11" s="26" t="s">
        <v>155</v>
      </c>
      <c r="C11" s="8">
        <v>1</v>
      </c>
      <c r="D11" s="38">
        <v>18.62</v>
      </c>
      <c r="E11" s="27">
        <v>29.25</v>
      </c>
      <c r="F11" s="7">
        <f t="shared" si="0"/>
        <v>18.62</v>
      </c>
      <c r="G11" s="16">
        <f t="shared" si="1"/>
        <v>29.25</v>
      </c>
      <c r="H11" s="16">
        <f t="shared" si="2"/>
        <v>10.629999999999999</v>
      </c>
      <c r="I11" s="11"/>
    </row>
    <row r="12" spans="1:9" ht="15">
      <c r="A12" s="13" t="s">
        <v>35</v>
      </c>
      <c r="B12" s="11" t="s">
        <v>36</v>
      </c>
      <c r="C12" s="2">
        <v>204</v>
      </c>
      <c r="D12" s="38">
        <v>136.3312</v>
      </c>
      <c r="E12" s="27">
        <v>190.6</v>
      </c>
      <c r="F12" s="7">
        <f>C12*D12</f>
        <v>27811.5648</v>
      </c>
      <c r="G12" s="16">
        <f>C12*E12</f>
        <v>38882.4</v>
      </c>
      <c r="H12" s="16">
        <f t="shared" si="2"/>
        <v>11070.835200000001</v>
      </c>
      <c r="I12" s="11"/>
    </row>
    <row r="13" spans="1:9" ht="15" customHeight="1">
      <c r="A13" s="6" t="s">
        <v>4</v>
      </c>
      <c r="B13" s="4" t="s">
        <v>12</v>
      </c>
      <c r="C13" s="2">
        <v>1293</v>
      </c>
      <c r="D13" s="38">
        <v>26.1539</v>
      </c>
      <c r="E13" s="27">
        <v>29.22</v>
      </c>
      <c r="F13" s="7">
        <f t="shared" si="0"/>
        <v>33816.9927</v>
      </c>
      <c r="G13" s="16">
        <f t="shared" si="1"/>
        <v>37781.46</v>
      </c>
      <c r="H13" s="16">
        <f t="shared" si="2"/>
        <v>3964.4672999999966</v>
      </c>
      <c r="I13" s="11"/>
    </row>
    <row r="14" spans="1:9" ht="15" customHeight="1">
      <c r="A14" s="6" t="s">
        <v>125</v>
      </c>
      <c r="B14" s="4" t="s">
        <v>126</v>
      </c>
      <c r="C14" s="2">
        <v>400</v>
      </c>
      <c r="D14" s="38">
        <v>39.475</v>
      </c>
      <c r="E14" s="27">
        <v>35.46</v>
      </c>
      <c r="F14" s="7">
        <f t="shared" si="0"/>
        <v>15790</v>
      </c>
      <c r="G14" s="16">
        <f t="shared" si="1"/>
        <v>14184</v>
      </c>
      <c r="H14" s="16">
        <f t="shared" si="2"/>
        <v>-1606</v>
      </c>
      <c r="I14" s="11"/>
    </row>
    <row r="15" spans="1:13" s="24" customFormat="1" ht="15" customHeight="1">
      <c r="A15" s="30" t="s">
        <v>44</v>
      </c>
      <c r="B15" s="21"/>
      <c r="C15" s="19"/>
      <c r="D15" s="47"/>
      <c r="E15" s="23"/>
      <c r="F15" s="60">
        <f>SUM(F6:F14)</f>
        <v>205275.4755</v>
      </c>
      <c r="G15" s="60">
        <f>SUM(G6:G14)</f>
        <v>250502.48</v>
      </c>
      <c r="H15" s="60">
        <f>SUM(H6:H14)</f>
        <v>45227.00450000002</v>
      </c>
      <c r="I15" s="61"/>
      <c r="M15" s="27"/>
    </row>
    <row r="16" spans="1:9" ht="15">
      <c r="A16" s="15"/>
      <c r="B16" s="2"/>
      <c r="C16" s="2"/>
      <c r="D16" s="38"/>
      <c r="E16" s="10"/>
      <c r="F16" s="12"/>
      <c r="G16" s="16"/>
      <c r="H16" s="16"/>
      <c r="I16" s="11"/>
    </row>
    <row r="17" spans="1:9" ht="15">
      <c r="A17" s="15" t="s">
        <v>33</v>
      </c>
      <c r="B17" s="2"/>
      <c r="C17" s="2"/>
      <c r="D17" s="38"/>
      <c r="E17" s="10"/>
      <c r="F17" s="12"/>
      <c r="G17" s="16"/>
      <c r="H17" s="16"/>
      <c r="I17" s="11"/>
    </row>
    <row r="18" spans="1:9" ht="15">
      <c r="A18" s="5" t="s">
        <v>5</v>
      </c>
      <c r="B18" s="4" t="s">
        <v>7</v>
      </c>
      <c r="C18" s="2">
        <v>1203</v>
      </c>
      <c r="D18" s="39">
        <v>112.47</v>
      </c>
      <c r="E18" s="27">
        <v>163.4</v>
      </c>
      <c r="F18" s="7">
        <f>C18*D18</f>
        <v>135301.41</v>
      </c>
      <c r="G18" s="16">
        <f>C18*E18</f>
        <v>196570.2</v>
      </c>
      <c r="H18" s="16">
        <f>G18-F18</f>
        <v>61268.79000000001</v>
      </c>
      <c r="I18" s="11"/>
    </row>
    <row r="19" spans="1:9" ht="15">
      <c r="A19" s="5" t="s">
        <v>6</v>
      </c>
      <c r="B19" s="4" t="s">
        <v>8</v>
      </c>
      <c r="C19" s="2">
        <v>852</v>
      </c>
      <c r="D19" s="39">
        <v>20.7791</v>
      </c>
      <c r="E19" s="49">
        <v>45.37</v>
      </c>
      <c r="F19" s="7">
        <f>C19*D19</f>
        <v>17703.7932</v>
      </c>
      <c r="G19" s="16">
        <f>C19*E19</f>
        <v>38655.24</v>
      </c>
      <c r="H19" s="16">
        <f>G19-F19</f>
        <v>20951.446799999998</v>
      </c>
      <c r="I19" s="11"/>
    </row>
    <row r="20" spans="1:35" s="24" customFormat="1" ht="15">
      <c r="A20" s="30" t="s">
        <v>45</v>
      </c>
      <c r="B20" s="21"/>
      <c r="C20" s="19"/>
      <c r="D20" s="42"/>
      <c r="E20" s="23"/>
      <c r="F20" s="60">
        <f>SUM(F18:F19)</f>
        <v>153005.2032</v>
      </c>
      <c r="G20" s="60">
        <f>SUM(G18:G19)</f>
        <v>235225.44</v>
      </c>
      <c r="H20" s="60">
        <f>SUM(H18:H19)</f>
        <v>82220.23680000001</v>
      </c>
      <c r="I20" s="61"/>
      <c r="AI20"/>
    </row>
    <row r="21" spans="1:9" ht="15">
      <c r="A21" s="1"/>
      <c r="B21" s="2"/>
      <c r="C21" s="2"/>
      <c r="D21" s="38"/>
      <c r="E21" s="10"/>
      <c r="F21" s="12"/>
      <c r="G21" s="16"/>
      <c r="H21" s="16"/>
      <c r="I21" s="11"/>
    </row>
    <row r="22" spans="1:9" ht="15">
      <c r="A22" s="25" t="s">
        <v>34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15" t="s">
        <v>32</v>
      </c>
      <c r="B23" s="2"/>
      <c r="C23" s="2"/>
      <c r="D23" s="38"/>
      <c r="E23" s="10"/>
      <c r="F23" s="12"/>
      <c r="G23" s="16"/>
      <c r="H23" s="16"/>
      <c r="I23" s="11"/>
    </row>
    <row r="24" spans="1:9" ht="15">
      <c r="A24" s="5" t="s">
        <v>2</v>
      </c>
      <c r="B24" s="4" t="s">
        <v>9</v>
      </c>
      <c r="C24" s="2">
        <v>387</v>
      </c>
      <c r="D24" s="38">
        <v>57.3512</v>
      </c>
      <c r="E24" s="27">
        <v>64.7</v>
      </c>
      <c r="F24" s="7">
        <f aca="true" t="shared" si="3" ref="F24:F30">C24*D24</f>
        <v>22194.914399999998</v>
      </c>
      <c r="G24" s="16">
        <f aca="true" t="shared" si="4" ref="G24:G30">C24*E24</f>
        <v>25038.9</v>
      </c>
      <c r="H24" s="16">
        <f aca="true" t="shared" si="5" ref="H24:H30">G24-F24</f>
        <v>2843.9856000000036</v>
      </c>
      <c r="I24" s="11"/>
    </row>
    <row r="25" spans="1:9" ht="15">
      <c r="A25" s="6" t="s">
        <v>28</v>
      </c>
      <c r="B25" s="4" t="s">
        <v>10</v>
      </c>
      <c r="C25" s="8">
        <v>597</v>
      </c>
      <c r="D25" s="38">
        <v>61.0834</v>
      </c>
      <c r="E25" s="27">
        <v>63.54</v>
      </c>
      <c r="F25" s="7">
        <f t="shared" si="3"/>
        <v>36466.7898</v>
      </c>
      <c r="G25" s="16">
        <f t="shared" si="4"/>
        <v>37933.38</v>
      </c>
      <c r="H25" s="16">
        <f t="shared" si="5"/>
        <v>1466.5901999999987</v>
      </c>
      <c r="I25" s="11"/>
    </row>
    <row r="26" spans="1:9" ht="30">
      <c r="A26" s="44" t="s">
        <v>136</v>
      </c>
      <c r="B26" s="4" t="s">
        <v>135</v>
      </c>
      <c r="C26" s="8">
        <v>1</v>
      </c>
      <c r="D26" s="38">
        <v>70.04</v>
      </c>
      <c r="E26" s="27">
        <v>63.83</v>
      </c>
      <c r="F26" s="7">
        <f t="shared" si="3"/>
        <v>70.04</v>
      </c>
      <c r="G26" s="16">
        <f t="shared" si="4"/>
        <v>63.83</v>
      </c>
      <c r="H26" s="16">
        <f t="shared" si="5"/>
        <v>-6.210000000000008</v>
      </c>
      <c r="I26" s="11"/>
    </row>
    <row r="27" spans="1:9" ht="15">
      <c r="A27" s="5" t="s">
        <v>26</v>
      </c>
      <c r="B27" s="4" t="s">
        <v>27</v>
      </c>
      <c r="C27" s="2">
        <v>759</v>
      </c>
      <c r="D27" s="41">
        <v>137.4638</v>
      </c>
      <c r="E27" s="27">
        <v>162.23</v>
      </c>
      <c r="F27" s="7">
        <f t="shared" si="3"/>
        <v>104335.0242</v>
      </c>
      <c r="G27" s="16">
        <f t="shared" si="4"/>
        <v>123132.56999999999</v>
      </c>
      <c r="H27" s="16">
        <f t="shared" si="5"/>
        <v>18797.545799999993</v>
      </c>
      <c r="I27" s="11"/>
    </row>
    <row r="28" spans="1:9" ht="15">
      <c r="A28" s="13" t="s">
        <v>35</v>
      </c>
      <c r="B28" s="11" t="s">
        <v>36</v>
      </c>
      <c r="C28" s="2">
        <v>258</v>
      </c>
      <c r="D28" s="38">
        <v>149.6115</v>
      </c>
      <c r="E28" s="27">
        <v>190.6</v>
      </c>
      <c r="F28" s="7">
        <f t="shared" si="3"/>
        <v>38599.767</v>
      </c>
      <c r="G28" s="16">
        <f t="shared" si="4"/>
        <v>49174.799999999996</v>
      </c>
      <c r="H28" s="16">
        <f t="shared" si="5"/>
        <v>10575.032999999996</v>
      </c>
      <c r="I28" s="11"/>
    </row>
    <row r="29" spans="1:9" ht="15">
      <c r="A29" s="6" t="s">
        <v>29</v>
      </c>
      <c r="B29" s="4" t="s">
        <v>30</v>
      </c>
      <c r="C29" s="2">
        <v>539</v>
      </c>
      <c r="D29" s="38">
        <v>103.4743</v>
      </c>
      <c r="E29" s="27">
        <v>124.86</v>
      </c>
      <c r="F29" s="7">
        <f t="shared" si="3"/>
        <v>55772.6477</v>
      </c>
      <c r="G29" s="16">
        <f t="shared" si="4"/>
        <v>67299.54</v>
      </c>
      <c r="H29" s="16">
        <f t="shared" si="5"/>
        <v>11526.892299999992</v>
      </c>
      <c r="I29" s="11"/>
    </row>
    <row r="30" spans="1:9" ht="15">
      <c r="A30" s="13" t="s">
        <v>37</v>
      </c>
      <c r="B30" s="11" t="s">
        <v>16</v>
      </c>
      <c r="C30" s="2">
        <v>641</v>
      </c>
      <c r="D30" s="38">
        <v>24.0201</v>
      </c>
      <c r="E30" s="27">
        <v>29.48</v>
      </c>
      <c r="F30" s="7">
        <f t="shared" si="3"/>
        <v>15396.8841</v>
      </c>
      <c r="G30" s="16">
        <f t="shared" si="4"/>
        <v>18896.68</v>
      </c>
      <c r="H30" s="16">
        <f t="shared" si="5"/>
        <v>3499.795900000001</v>
      </c>
      <c r="I30" s="11"/>
    </row>
    <row r="31" spans="1:9" s="24" customFormat="1" ht="15">
      <c r="A31" s="30" t="s">
        <v>44</v>
      </c>
      <c r="B31" s="19"/>
      <c r="C31" s="19"/>
      <c r="D31" s="47"/>
      <c r="E31" s="23"/>
      <c r="F31" s="60">
        <f>SUM(F24:F30)</f>
        <v>272836.0672</v>
      </c>
      <c r="G31" s="60">
        <f>SUM(G24:G30)</f>
        <v>321539.69999999995</v>
      </c>
      <c r="H31" s="60">
        <f>SUM(H24:H30)</f>
        <v>48703.63279999998</v>
      </c>
      <c r="I31" s="61"/>
    </row>
    <row r="32" spans="1:9" ht="15">
      <c r="A32" s="1"/>
      <c r="B32" s="2"/>
      <c r="C32" s="2"/>
      <c r="D32" s="38"/>
      <c r="E32" s="27"/>
      <c r="F32" s="12"/>
      <c r="G32" s="16"/>
      <c r="H32" s="16"/>
      <c r="I32" s="11"/>
    </row>
    <row r="33" spans="1:9" ht="15">
      <c r="A33" s="15" t="s">
        <v>33</v>
      </c>
      <c r="B33" s="2"/>
      <c r="C33" s="2"/>
      <c r="D33" s="38"/>
      <c r="E33" s="27"/>
      <c r="F33" s="12"/>
      <c r="G33" s="16"/>
      <c r="H33" s="16"/>
      <c r="I33" s="11"/>
    </row>
    <row r="34" spans="1:8" ht="15">
      <c r="A34" s="5" t="s">
        <v>145</v>
      </c>
      <c r="B34" s="4" t="s">
        <v>146</v>
      </c>
      <c r="C34" s="2">
        <v>202</v>
      </c>
      <c r="D34" s="39">
        <v>109.1585</v>
      </c>
      <c r="E34" s="27">
        <v>143.51</v>
      </c>
      <c r="F34" s="7">
        <f aca="true" t="shared" si="6" ref="F34:F50">C34*D34</f>
        <v>22050.017</v>
      </c>
      <c r="G34" s="16">
        <f aca="true" t="shared" si="7" ref="G34:G50">C34*E34</f>
        <v>28989.019999999997</v>
      </c>
      <c r="H34" s="16">
        <f aca="true" t="shared" si="8" ref="H34:H50">G34-F34</f>
        <v>6939.002999999997</v>
      </c>
    </row>
    <row r="35" spans="1:8" ht="15">
      <c r="A35" s="5" t="s">
        <v>13</v>
      </c>
      <c r="B35" s="4" t="s">
        <v>16</v>
      </c>
      <c r="C35" s="3">
        <v>644</v>
      </c>
      <c r="D35" s="39">
        <v>29.1748</v>
      </c>
      <c r="E35" s="27">
        <v>18.78</v>
      </c>
      <c r="F35" s="7">
        <f t="shared" si="6"/>
        <v>18788.571200000002</v>
      </c>
      <c r="G35" s="16">
        <f t="shared" si="7"/>
        <v>12094.320000000002</v>
      </c>
      <c r="H35" s="16">
        <f t="shared" si="8"/>
        <v>-6694.251200000001</v>
      </c>
    </row>
    <row r="36" spans="1:9" s="24" customFormat="1" ht="15">
      <c r="A36" s="13" t="s">
        <v>59</v>
      </c>
      <c r="B36" s="3" t="s">
        <v>60</v>
      </c>
      <c r="C36" s="3">
        <v>274</v>
      </c>
      <c r="D36" s="40">
        <v>234.3927</v>
      </c>
      <c r="E36" s="9">
        <v>300.6</v>
      </c>
      <c r="F36" s="7">
        <f t="shared" si="6"/>
        <v>64223.599799999996</v>
      </c>
      <c r="G36" s="16">
        <f t="shared" si="7"/>
        <v>82364.40000000001</v>
      </c>
      <c r="H36" s="16">
        <f t="shared" si="8"/>
        <v>18140.800200000012</v>
      </c>
      <c r="I36" s="59"/>
    </row>
    <row r="37" spans="1:9" s="24" customFormat="1" ht="15">
      <c r="A37" t="s">
        <v>141</v>
      </c>
      <c r="B37" s="26" t="s">
        <v>142</v>
      </c>
      <c r="C37" s="3">
        <v>1219</v>
      </c>
      <c r="D37" s="40">
        <v>117.5503</v>
      </c>
      <c r="E37" s="9">
        <v>102.07</v>
      </c>
      <c r="F37" s="7">
        <f>C37*D37</f>
        <v>143293.81569999998</v>
      </c>
      <c r="G37" s="16">
        <f>C37*E37</f>
        <v>124423.32999999999</v>
      </c>
      <c r="H37" s="16">
        <f t="shared" si="8"/>
        <v>-18870.48569999999</v>
      </c>
      <c r="I37" s="65"/>
    </row>
    <row r="38" spans="1:9" s="24" customFormat="1" ht="15">
      <c r="A38" s="5" t="s">
        <v>76</v>
      </c>
      <c r="B38" s="4" t="s">
        <v>77</v>
      </c>
      <c r="C38" s="3">
        <v>281</v>
      </c>
      <c r="D38" s="39">
        <v>148.4437</v>
      </c>
      <c r="E38" s="27">
        <v>160.55</v>
      </c>
      <c r="F38" s="7">
        <f>C38*D38</f>
        <v>41712.6797</v>
      </c>
      <c r="G38" s="16">
        <f>C38*E38</f>
        <v>45114.55</v>
      </c>
      <c r="H38" s="16">
        <f t="shared" si="8"/>
        <v>3401.8703000000023</v>
      </c>
      <c r="I38" s="70"/>
    </row>
    <row r="39" spans="1:8" ht="15">
      <c r="A39" s="5" t="s">
        <v>5</v>
      </c>
      <c r="B39" s="4" t="s">
        <v>7</v>
      </c>
      <c r="C39" s="3">
        <v>548</v>
      </c>
      <c r="D39" s="39">
        <v>89.7059</v>
      </c>
      <c r="E39" s="27">
        <v>163.78</v>
      </c>
      <c r="F39" s="7">
        <f t="shared" si="6"/>
        <v>49158.8332</v>
      </c>
      <c r="G39" s="16">
        <f t="shared" si="7"/>
        <v>89751.44</v>
      </c>
      <c r="H39" s="16">
        <f t="shared" si="8"/>
        <v>40592.6068</v>
      </c>
    </row>
    <row r="40" spans="1:9" s="24" customFormat="1" ht="15">
      <c r="A40" s="5" t="s">
        <v>63</v>
      </c>
      <c r="B40" s="4" t="s">
        <v>64</v>
      </c>
      <c r="C40" s="3">
        <v>381</v>
      </c>
      <c r="D40" s="39">
        <v>174.641</v>
      </c>
      <c r="E40" s="27">
        <v>199.48</v>
      </c>
      <c r="F40" s="7">
        <f t="shared" si="6"/>
        <v>66538.22099999999</v>
      </c>
      <c r="G40" s="16">
        <f t="shared" si="7"/>
        <v>76001.87999999999</v>
      </c>
      <c r="H40" s="16">
        <f t="shared" si="8"/>
        <v>9463.659</v>
      </c>
      <c r="I40" s="59"/>
    </row>
    <row r="41" spans="1:8" ht="15">
      <c r="A41" s="5" t="s">
        <v>150</v>
      </c>
      <c r="B41" s="4" t="s">
        <v>151</v>
      </c>
      <c r="C41" s="2">
        <v>350</v>
      </c>
      <c r="D41" s="39">
        <v>127.6604</v>
      </c>
      <c r="E41" s="27">
        <v>128.1</v>
      </c>
      <c r="F41" s="7">
        <f>C41*D41</f>
        <v>44681.14</v>
      </c>
      <c r="G41" s="16">
        <f>C41*E41</f>
        <v>44835</v>
      </c>
      <c r="H41" s="16">
        <f t="shared" si="8"/>
        <v>153.86000000000058</v>
      </c>
    </row>
    <row r="42" spans="1:8" ht="15">
      <c r="A42" s="5" t="s">
        <v>148</v>
      </c>
      <c r="B42" s="4" t="s">
        <v>149</v>
      </c>
      <c r="C42" s="2">
        <v>285</v>
      </c>
      <c r="D42" s="39">
        <v>281.6497</v>
      </c>
      <c r="E42" s="27">
        <v>291.47</v>
      </c>
      <c r="F42" s="7">
        <f>C42*D42</f>
        <v>80270.1645</v>
      </c>
      <c r="G42" s="16">
        <f>C42*E42</f>
        <v>83068.95000000001</v>
      </c>
      <c r="H42" s="16">
        <f t="shared" si="8"/>
        <v>2798.7855000000127</v>
      </c>
    </row>
    <row r="43" spans="1:8" ht="15">
      <c r="A43" s="5" t="s">
        <v>15</v>
      </c>
      <c r="B43" s="4" t="s">
        <v>14</v>
      </c>
      <c r="C43" s="2">
        <v>610</v>
      </c>
      <c r="D43" s="39">
        <v>47.069</v>
      </c>
      <c r="E43" s="49">
        <v>96.93</v>
      </c>
      <c r="F43" s="7">
        <f t="shared" si="6"/>
        <v>28712.09</v>
      </c>
      <c r="G43" s="16">
        <f t="shared" si="7"/>
        <v>59127.3</v>
      </c>
      <c r="H43" s="16">
        <f t="shared" si="8"/>
        <v>30415.210000000003</v>
      </c>
    </row>
    <row r="44" spans="1:8" ht="15">
      <c r="A44" s="5" t="s">
        <v>139</v>
      </c>
      <c r="B44" s="4" t="s">
        <v>140</v>
      </c>
      <c r="C44" s="2">
        <v>200</v>
      </c>
      <c r="D44" s="39">
        <v>111.3105</v>
      </c>
      <c r="E44" s="39">
        <v>101.99</v>
      </c>
      <c r="F44" s="7">
        <f>C44*D44</f>
        <v>22262.100000000002</v>
      </c>
      <c r="G44" s="16">
        <f>C44*E44</f>
        <v>20398</v>
      </c>
      <c r="H44" s="16">
        <f t="shared" si="8"/>
        <v>-1864.1000000000022</v>
      </c>
    </row>
    <row r="45" spans="1:8" ht="15">
      <c r="A45" s="5" t="s">
        <v>143</v>
      </c>
      <c r="B45" s="4" t="s">
        <v>144</v>
      </c>
      <c r="C45" s="2">
        <v>450</v>
      </c>
      <c r="D45" s="39">
        <v>279.488</v>
      </c>
      <c r="E45" s="27">
        <v>230.17</v>
      </c>
      <c r="F45" s="7">
        <f>C45*D45</f>
        <v>125769.6</v>
      </c>
      <c r="G45" s="16">
        <f>C45*E45</f>
        <v>103576.5</v>
      </c>
      <c r="H45" s="16">
        <f t="shared" si="8"/>
        <v>-22193.100000000006</v>
      </c>
    </row>
    <row r="46" spans="1:12" ht="15">
      <c r="A46" s="5" t="s">
        <v>21</v>
      </c>
      <c r="B46" s="4" t="s">
        <v>17</v>
      </c>
      <c r="C46" s="2">
        <v>338</v>
      </c>
      <c r="D46" s="39">
        <v>149.8834</v>
      </c>
      <c r="E46" s="27">
        <v>174.52</v>
      </c>
      <c r="F46" s="7">
        <f t="shared" si="6"/>
        <v>50660.589199999995</v>
      </c>
      <c r="G46" s="16">
        <f t="shared" si="7"/>
        <v>58987.76</v>
      </c>
      <c r="H46" s="16">
        <f t="shared" si="8"/>
        <v>8327.170800000007</v>
      </c>
      <c r="L46" s="27"/>
    </row>
    <row r="47" spans="1:8" ht="15">
      <c r="A47" s="5" t="s">
        <v>46</v>
      </c>
      <c r="B47" s="4" t="s">
        <v>49</v>
      </c>
      <c r="C47" s="2">
        <v>155</v>
      </c>
      <c r="D47" s="39">
        <v>338.1549</v>
      </c>
      <c r="E47" s="27">
        <v>353.79</v>
      </c>
      <c r="F47" s="7">
        <f t="shared" si="6"/>
        <v>52414.0095</v>
      </c>
      <c r="G47" s="16">
        <f t="shared" si="7"/>
        <v>54837.450000000004</v>
      </c>
      <c r="H47" s="16">
        <f t="shared" si="8"/>
        <v>2423.4405000000042</v>
      </c>
    </row>
    <row r="48" spans="1:8" ht="15">
      <c r="A48" s="5" t="s">
        <v>123</v>
      </c>
      <c r="B48" s="4" t="s">
        <v>124</v>
      </c>
      <c r="C48" s="2">
        <v>406</v>
      </c>
      <c r="D48" s="39">
        <v>75.2893</v>
      </c>
      <c r="E48" s="27">
        <v>89.34</v>
      </c>
      <c r="F48" s="7">
        <f t="shared" si="6"/>
        <v>30567.4558</v>
      </c>
      <c r="G48" s="16">
        <f t="shared" si="7"/>
        <v>36272.04</v>
      </c>
      <c r="H48" s="16">
        <f t="shared" si="8"/>
        <v>5704.584200000001</v>
      </c>
    </row>
    <row r="49" spans="1:8" ht="15">
      <c r="A49" s="13" t="s">
        <v>74</v>
      </c>
      <c r="B49" s="26" t="s">
        <v>75</v>
      </c>
      <c r="C49" s="3">
        <v>410</v>
      </c>
      <c r="D49" s="40">
        <v>324.5717</v>
      </c>
      <c r="E49" s="50">
        <v>310.25</v>
      </c>
      <c r="F49" s="7">
        <f t="shared" si="6"/>
        <v>133074.397</v>
      </c>
      <c r="G49" s="16">
        <f t="shared" si="7"/>
        <v>127202.5</v>
      </c>
      <c r="H49" s="16">
        <f t="shared" si="8"/>
        <v>-5871.896999999997</v>
      </c>
    </row>
    <row r="50" spans="1:8" ht="15">
      <c r="A50" s="5" t="s">
        <v>22</v>
      </c>
      <c r="B50" s="4" t="s">
        <v>18</v>
      </c>
      <c r="C50" s="2">
        <v>618</v>
      </c>
      <c r="D50" s="39">
        <v>116.2355</v>
      </c>
      <c r="E50" s="27">
        <v>114.91</v>
      </c>
      <c r="F50" s="7">
        <f t="shared" si="6"/>
        <v>71833.539</v>
      </c>
      <c r="G50" s="16">
        <f t="shared" si="7"/>
        <v>71014.38</v>
      </c>
      <c r="H50" s="16">
        <f t="shared" si="8"/>
        <v>-819.1589999999997</v>
      </c>
    </row>
    <row r="51" spans="1:9" s="24" customFormat="1" ht="15">
      <c r="A51" s="35" t="s">
        <v>53</v>
      </c>
      <c r="B51" s="3" t="s">
        <v>54</v>
      </c>
      <c r="C51" s="2">
        <v>228</v>
      </c>
      <c r="D51" s="40">
        <v>79.458</v>
      </c>
      <c r="E51" s="27">
        <v>128.28</v>
      </c>
      <c r="F51" s="7">
        <f>C51*D51</f>
        <v>18116.424</v>
      </c>
      <c r="G51" s="16">
        <f>C51*E51</f>
        <v>29247.84</v>
      </c>
      <c r="H51" s="16">
        <f>G51-F51</f>
        <v>11131.416000000001</v>
      </c>
      <c r="I51" s="59"/>
    </row>
    <row r="52" spans="1:9" s="24" customFormat="1" ht="15">
      <c r="A52" s="6" t="s">
        <v>132</v>
      </c>
      <c r="B52" s="26" t="s">
        <v>133</v>
      </c>
      <c r="C52" s="2">
        <v>502</v>
      </c>
      <c r="D52" s="40">
        <v>33.1665</v>
      </c>
      <c r="E52" s="9">
        <v>38.57</v>
      </c>
      <c r="F52" s="7">
        <f>C52*D52</f>
        <v>16649.583</v>
      </c>
      <c r="G52" s="16">
        <f>C52*E52</f>
        <v>19362.14</v>
      </c>
      <c r="H52" s="16">
        <f>G52-F52</f>
        <v>2712.5570000000007</v>
      </c>
      <c r="I52" s="62"/>
    </row>
    <row r="53" spans="1:9" s="24" customFormat="1" ht="15">
      <c r="A53" s="5" t="s">
        <v>23</v>
      </c>
      <c r="B53" s="4" t="s">
        <v>19</v>
      </c>
      <c r="C53" s="2">
        <v>592</v>
      </c>
      <c r="D53" s="39">
        <v>59.8281</v>
      </c>
      <c r="E53" s="27">
        <v>46.19</v>
      </c>
      <c r="F53" s="7">
        <f>C53*D53</f>
        <v>35418.2352</v>
      </c>
      <c r="G53" s="16">
        <f>C53*E53</f>
        <v>27344.48</v>
      </c>
      <c r="H53" s="16">
        <f>G53-F53</f>
        <v>-8073.755200000003</v>
      </c>
      <c r="I53" s="62"/>
    </row>
    <row r="54" spans="1:9" s="24" customFormat="1" ht="15">
      <c r="A54" s="6" t="s">
        <v>137</v>
      </c>
      <c r="B54" s="26" t="s">
        <v>138</v>
      </c>
      <c r="C54" s="2">
        <v>255</v>
      </c>
      <c r="D54" s="40">
        <v>221.414</v>
      </c>
      <c r="E54" s="9">
        <v>212.11</v>
      </c>
      <c r="F54" s="7">
        <f>C54*D54</f>
        <v>56460.57</v>
      </c>
      <c r="G54" s="16">
        <f>C54*E54</f>
        <v>54088.05</v>
      </c>
      <c r="H54" s="16">
        <f>G54-F54</f>
        <v>-2372.519999999997</v>
      </c>
      <c r="I54" s="64"/>
    </row>
    <row r="55" spans="1:8" ht="15">
      <c r="A55" s="5" t="s">
        <v>24</v>
      </c>
      <c r="B55" s="4" t="s">
        <v>20</v>
      </c>
      <c r="C55" s="2">
        <v>434</v>
      </c>
      <c r="D55" s="39">
        <v>139.9027</v>
      </c>
      <c r="E55" s="9">
        <v>132.05</v>
      </c>
      <c r="F55" s="7">
        <f>C55*D55</f>
        <v>60717.7718</v>
      </c>
      <c r="G55" s="16">
        <f>C55*E55</f>
        <v>57309.700000000004</v>
      </c>
      <c r="H55" s="16">
        <f>G55-F55</f>
        <v>-3408.071799999998</v>
      </c>
    </row>
    <row r="56" spans="1:8" ht="15">
      <c r="A56" s="30" t="s">
        <v>45</v>
      </c>
      <c r="B56" s="4"/>
      <c r="C56" s="2"/>
      <c r="D56" s="4"/>
      <c r="E56" s="27"/>
      <c r="F56" s="60">
        <f>SUM(F34:F55)</f>
        <v>1233373.4066</v>
      </c>
      <c r="G56" s="60">
        <f>SUM(G34:G55)</f>
        <v>1305411.03</v>
      </c>
      <c r="H56" s="60">
        <f>SUM(H34:H55)</f>
        <v>72037.62340000004</v>
      </c>
    </row>
    <row r="57" spans="3:6" ht="15">
      <c r="C57" s="2"/>
      <c r="E57" s="29"/>
      <c r="F57" s="4"/>
    </row>
    <row r="58" spans="1:6" ht="15">
      <c r="A58" s="25" t="s">
        <v>38</v>
      </c>
      <c r="C58" s="2"/>
      <c r="E58" s="29"/>
      <c r="F58" s="4"/>
    </row>
    <row r="59" spans="1:6" ht="15">
      <c r="A59" s="15" t="s">
        <v>32</v>
      </c>
      <c r="C59" s="2"/>
      <c r="E59" s="29"/>
      <c r="F59" s="4"/>
    </row>
    <row r="60" spans="1:8" ht="15">
      <c r="A60" s="6" t="s">
        <v>28</v>
      </c>
      <c r="B60" s="4" t="s">
        <v>10</v>
      </c>
      <c r="C60" s="57">
        <v>118</v>
      </c>
      <c r="D60" s="38">
        <v>39.413</v>
      </c>
      <c r="E60" s="39">
        <v>63.54</v>
      </c>
      <c r="F60" s="7">
        <f>C60*D60</f>
        <v>4650.7339999999995</v>
      </c>
      <c r="G60" s="16">
        <f>C60*E60</f>
        <v>7497.72</v>
      </c>
      <c r="H60" s="16">
        <f>G60-F60</f>
        <v>2846.986000000001</v>
      </c>
    </row>
    <row r="61" spans="1:9" s="28" customFormat="1" ht="15">
      <c r="A61" s="13" t="s">
        <v>47</v>
      </c>
      <c r="B61" s="26" t="s">
        <v>48</v>
      </c>
      <c r="C61" s="2">
        <v>540</v>
      </c>
      <c r="D61" s="40">
        <v>51.3983</v>
      </c>
      <c r="E61" s="40">
        <v>57.51</v>
      </c>
      <c r="F61" s="7">
        <f>C61*D61</f>
        <v>27755.082</v>
      </c>
      <c r="G61" s="16">
        <f>C61*E61</f>
        <v>31055.399999999998</v>
      </c>
      <c r="H61" s="16">
        <f>G61-F61</f>
        <v>3300.3179999999993</v>
      </c>
      <c r="I61" s="3"/>
    </row>
    <row r="62" spans="1:9" s="24" customFormat="1" ht="15">
      <c r="A62" s="30" t="s">
        <v>44</v>
      </c>
      <c r="B62" s="31"/>
      <c r="C62" s="56"/>
      <c r="D62" s="42"/>
      <c r="E62" s="42"/>
      <c r="F62" s="60">
        <f>SUM(F60:F61)</f>
        <v>32405.816</v>
      </c>
      <c r="G62" s="60">
        <f>SUM(G60:G61)</f>
        <v>38553.119999999995</v>
      </c>
      <c r="H62" s="60">
        <f>SUM(H60:H61)</f>
        <v>6147.304</v>
      </c>
      <c r="I62" s="59"/>
    </row>
    <row r="63" spans="1:6" ht="15">
      <c r="A63" s="15"/>
      <c r="C63" s="2"/>
      <c r="D63" s="43"/>
      <c r="E63" s="43"/>
      <c r="F63" s="4"/>
    </row>
    <row r="64" spans="1:6" ht="15">
      <c r="A64" s="15" t="s">
        <v>33</v>
      </c>
      <c r="C64" s="2"/>
      <c r="D64" s="43"/>
      <c r="E64" s="43"/>
      <c r="F64" s="4"/>
    </row>
    <row r="65" spans="1:9" s="28" customFormat="1" ht="15">
      <c r="A65" s="13" t="s">
        <v>42</v>
      </c>
      <c r="B65" s="26" t="s">
        <v>43</v>
      </c>
      <c r="C65" s="2">
        <v>347</v>
      </c>
      <c r="D65" s="41">
        <v>81.7922</v>
      </c>
      <c r="E65" s="41">
        <v>152.88</v>
      </c>
      <c r="F65" s="9">
        <f>C65*D65</f>
        <v>28381.893399999997</v>
      </c>
      <c r="G65" s="14">
        <f>C65*E65</f>
        <v>53049.36</v>
      </c>
      <c r="H65" s="14">
        <f>G65-F65</f>
        <v>24667.466600000003</v>
      </c>
      <c r="I65" s="3"/>
    </row>
    <row r="66" spans="1:8" ht="15">
      <c r="A66" t="s">
        <v>40</v>
      </c>
      <c r="B66" s="26" t="s">
        <v>41</v>
      </c>
      <c r="C66" s="11">
        <v>435</v>
      </c>
      <c r="D66" s="41">
        <v>34.6752</v>
      </c>
      <c r="E66" s="41">
        <v>49.51</v>
      </c>
      <c r="F66" s="9">
        <f>C66*D66</f>
        <v>15083.711999999998</v>
      </c>
      <c r="G66" s="14">
        <f>C66*E66</f>
        <v>21536.85</v>
      </c>
      <c r="H66" s="14">
        <f>G66-F66</f>
        <v>6453.138000000001</v>
      </c>
    </row>
    <row r="67" spans="1:9" s="28" customFormat="1" ht="15">
      <c r="A67" s="32" t="s">
        <v>93</v>
      </c>
      <c r="B67" s="26" t="s">
        <v>49</v>
      </c>
      <c r="C67" s="2">
        <v>509</v>
      </c>
      <c r="D67" s="41">
        <v>155.6472</v>
      </c>
      <c r="E67" s="27">
        <v>354.12</v>
      </c>
      <c r="F67" s="9">
        <f>C67*D67</f>
        <v>79224.4248</v>
      </c>
      <c r="G67" s="14">
        <f>C67*E67</f>
        <v>180247.08000000002</v>
      </c>
      <c r="H67" s="14">
        <f>G67-F67</f>
        <v>101022.65520000002</v>
      </c>
      <c r="I67" s="3"/>
    </row>
    <row r="68" spans="1:9" s="28" customFormat="1" ht="15">
      <c r="A68" s="32" t="s">
        <v>50</v>
      </c>
      <c r="B68" s="26" t="s">
        <v>51</v>
      </c>
      <c r="C68" s="2">
        <v>202</v>
      </c>
      <c r="D68" s="41">
        <v>70.8826</v>
      </c>
      <c r="E68" s="41">
        <v>280.74</v>
      </c>
      <c r="F68" s="9">
        <f>C68*D68</f>
        <v>14318.285199999998</v>
      </c>
      <c r="G68" s="14">
        <f>C68*E68</f>
        <v>56709.48</v>
      </c>
      <c r="H68" s="14">
        <f>G68-F68</f>
        <v>42391.194800000005</v>
      </c>
      <c r="I68" s="3"/>
    </row>
    <row r="69" spans="1:9" s="28" customFormat="1" ht="15">
      <c r="A69" t="s">
        <v>91</v>
      </c>
      <c r="B69" s="26" t="s">
        <v>92</v>
      </c>
      <c r="C69" s="2">
        <v>92</v>
      </c>
      <c r="D69" s="41">
        <v>198.903</v>
      </c>
      <c r="E69" s="41">
        <v>215.5</v>
      </c>
      <c r="F69" s="9">
        <f>C69*D69</f>
        <v>18299.076</v>
      </c>
      <c r="G69" s="14">
        <f>C69*E69</f>
        <v>19826</v>
      </c>
      <c r="H69" s="16">
        <f>G69-F69</f>
        <v>1526.923999999999</v>
      </c>
      <c r="I69" s="3"/>
    </row>
    <row r="70" spans="1:9" s="24" customFormat="1" ht="15">
      <c r="A70" s="30" t="s">
        <v>45</v>
      </c>
      <c r="B70" s="31"/>
      <c r="C70" s="56"/>
      <c r="D70" s="42"/>
      <c r="E70" s="23"/>
      <c r="F70" s="60">
        <f>SUM(F65:F69)</f>
        <v>155307.39139999996</v>
      </c>
      <c r="G70" s="60">
        <f>SUM(G65:G69)</f>
        <v>331368.77</v>
      </c>
      <c r="H70" s="51">
        <f>SUM(H65:H69)</f>
        <v>176061.37860000003</v>
      </c>
      <c r="I70" s="59"/>
    </row>
    <row r="71" spans="1:9" s="24" customFormat="1" ht="15">
      <c r="A71" s="30"/>
      <c r="B71" s="52"/>
      <c r="C71" s="56"/>
      <c r="D71" s="52"/>
      <c r="E71" s="52"/>
      <c r="F71" s="60"/>
      <c r="G71" s="60"/>
      <c r="H71" s="60"/>
      <c r="I71" s="59"/>
    </row>
    <row r="72" spans="1:9" s="24" customFormat="1" ht="15">
      <c r="A72" s="25" t="s">
        <v>39</v>
      </c>
      <c r="B72" s="52"/>
      <c r="C72" s="56"/>
      <c r="D72" s="42"/>
      <c r="E72" s="52"/>
      <c r="F72" s="60"/>
      <c r="G72" s="60"/>
      <c r="H72" s="60"/>
      <c r="I72" s="59"/>
    </row>
    <row r="73" spans="1:9" s="24" customFormat="1" ht="15">
      <c r="A73" s="15" t="s">
        <v>32</v>
      </c>
      <c r="C73" s="58"/>
      <c r="D73" s="48"/>
      <c r="F73" s="60"/>
      <c r="G73" s="60"/>
      <c r="H73" s="60"/>
      <c r="I73" s="59"/>
    </row>
    <row r="74" spans="1:8" ht="15">
      <c r="A74" s="6" t="s">
        <v>100</v>
      </c>
      <c r="B74" s="4" t="s">
        <v>101</v>
      </c>
      <c r="C74" s="57">
        <v>1010</v>
      </c>
      <c r="D74" s="38">
        <v>56.1183</v>
      </c>
      <c r="E74" s="39">
        <v>100.97</v>
      </c>
      <c r="F74" s="7">
        <f>C74*D74</f>
        <v>56679.483</v>
      </c>
      <c r="G74" s="16">
        <f>C74*E74</f>
        <v>101979.7</v>
      </c>
      <c r="H74" s="16">
        <f>G74-F74</f>
        <v>45300.217</v>
      </c>
    </row>
    <row r="75" spans="1:9" s="24" customFormat="1" ht="15">
      <c r="A75" s="30" t="s">
        <v>44</v>
      </c>
      <c r="B75" s="52"/>
      <c r="C75" s="56"/>
      <c r="D75" s="42"/>
      <c r="E75" s="42"/>
      <c r="F75" s="60">
        <f>SUM(F74:F74)</f>
        <v>56679.483</v>
      </c>
      <c r="G75" s="60">
        <f>SUM(G74:G74)</f>
        <v>101979.7</v>
      </c>
      <c r="H75" s="60">
        <f>SUM(H74:H74)</f>
        <v>45300.217</v>
      </c>
      <c r="I75" s="59"/>
    </row>
    <row r="76" spans="1:9" s="24" customFormat="1" ht="15">
      <c r="A76" s="30"/>
      <c r="B76" s="53"/>
      <c r="C76" s="56"/>
      <c r="D76" s="42"/>
      <c r="E76" s="42"/>
      <c r="F76" s="60"/>
      <c r="G76" s="60"/>
      <c r="H76" s="60"/>
      <c r="I76" s="59"/>
    </row>
    <row r="77" spans="1:9" ht="15">
      <c r="A77" s="15" t="s">
        <v>33</v>
      </c>
      <c r="B77" s="2"/>
      <c r="C77" s="2"/>
      <c r="D77" s="38"/>
      <c r="E77" s="26"/>
      <c r="F77" s="12"/>
      <c r="G77" s="16"/>
      <c r="H77" s="16"/>
      <c r="I77" s="11"/>
    </row>
    <row r="78" spans="1:9" ht="15">
      <c r="A78" s="32" t="s">
        <v>116</v>
      </c>
      <c r="B78" s="11" t="s">
        <v>117</v>
      </c>
      <c r="C78" s="2">
        <v>100</v>
      </c>
      <c r="D78" s="40">
        <v>86.223</v>
      </c>
      <c r="E78" s="50">
        <v>88.24</v>
      </c>
      <c r="F78" s="7">
        <f>C78*D78</f>
        <v>8622.3</v>
      </c>
      <c r="G78" s="16">
        <f>C78*E78</f>
        <v>8824</v>
      </c>
      <c r="H78" s="16">
        <f>G78-F78</f>
        <v>201.70000000000073</v>
      </c>
      <c r="I78" s="11"/>
    </row>
    <row r="79" spans="1:9" ht="15">
      <c r="A79" s="32" t="s">
        <v>118</v>
      </c>
      <c r="B79" s="11" t="s">
        <v>119</v>
      </c>
      <c r="C79" s="2">
        <v>457</v>
      </c>
      <c r="D79" s="40">
        <v>362.5734</v>
      </c>
      <c r="E79" s="50">
        <v>414.13</v>
      </c>
      <c r="F79" s="7">
        <f>C79*D79</f>
        <v>165696.04379999998</v>
      </c>
      <c r="G79" s="16">
        <f>C79*E79</f>
        <v>189257.41</v>
      </c>
      <c r="H79" s="16">
        <f>G79-F79</f>
        <v>23561.36620000002</v>
      </c>
      <c r="I79" s="11"/>
    </row>
    <row r="80" spans="1:9" ht="15">
      <c r="A80" s="32" t="s">
        <v>115</v>
      </c>
      <c r="B80" s="26" t="s">
        <v>108</v>
      </c>
      <c r="C80" s="2">
        <v>307</v>
      </c>
      <c r="D80" s="40">
        <v>58.6435</v>
      </c>
      <c r="E80" s="50">
        <v>93.23</v>
      </c>
      <c r="F80" s="7">
        <f>C80*D80</f>
        <v>18003.554500000002</v>
      </c>
      <c r="G80" s="16">
        <f>C80*E80</f>
        <v>28621.61</v>
      </c>
      <c r="H80" s="16">
        <f>G80-F80</f>
        <v>10618.055499999999</v>
      </c>
      <c r="I80" s="11"/>
    </row>
    <row r="81" spans="1:9" ht="15">
      <c r="A81" s="30" t="s">
        <v>45</v>
      </c>
      <c r="B81" s="54"/>
      <c r="C81" s="56"/>
      <c r="D81" s="47"/>
      <c r="E81" s="23"/>
      <c r="F81" s="60">
        <f>SUM(F78:F80)</f>
        <v>192321.89829999997</v>
      </c>
      <c r="G81" s="60">
        <f>SUM(G78:G80)</f>
        <v>226703.02000000002</v>
      </c>
      <c r="H81" s="60">
        <f>SUM(H80:H80)</f>
        <v>10618.055499999999</v>
      </c>
      <c r="I81" s="11"/>
    </row>
    <row r="82" spans="1:9" ht="15">
      <c r="A82" s="30"/>
      <c r="B82" s="2"/>
      <c r="C82" s="56"/>
      <c r="D82" s="38"/>
      <c r="E82" s="23"/>
      <c r="F82" s="17"/>
      <c r="G82" s="17"/>
      <c r="H82" s="17"/>
      <c r="I82" s="11"/>
    </row>
    <row r="83" spans="1:9" ht="15">
      <c r="A83" s="25" t="s">
        <v>120</v>
      </c>
      <c r="B83" s="2"/>
      <c r="C83" s="56"/>
      <c r="D83" s="38"/>
      <c r="E83" s="23"/>
      <c r="F83" s="17"/>
      <c r="G83" s="17"/>
      <c r="H83" s="17"/>
      <c r="I83" s="11"/>
    </row>
    <row r="84" spans="1:9" s="24" customFormat="1" ht="15">
      <c r="A84" s="15" t="s">
        <v>32</v>
      </c>
      <c r="C84" s="58"/>
      <c r="D84" s="48"/>
      <c r="F84" s="67"/>
      <c r="G84" s="67"/>
      <c r="H84" s="67"/>
      <c r="I84" s="66"/>
    </row>
    <row r="85" spans="1:8" ht="15">
      <c r="A85" s="13" t="s">
        <v>81</v>
      </c>
      <c r="B85" s="11" t="s">
        <v>82</v>
      </c>
      <c r="C85" s="2">
        <v>641</v>
      </c>
      <c r="D85" s="38">
        <v>131.4207</v>
      </c>
      <c r="E85" s="27">
        <v>127.66</v>
      </c>
      <c r="F85" s="7">
        <f>C85*D85</f>
        <v>84240.66870000001</v>
      </c>
      <c r="G85" s="16">
        <f>C85*E85</f>
        <v>81830.06</v>
      </c>
      <c r="H85" s="16">
        <f>G85-F85</f>
        <v>-2410.6087000000116</v>
      </c>
    </row>
    <row r="86" spans="1:9" s="24" customFormat="1" ht="15">
      <c r="A86" s="30" t="s">
        <v>44</v>
      </c>
      <c r="B86" s="66"/>
      <c r="C86" s="68"/>
      <c r="D86" s="42"/>
      <c r="E86" s="42"/>
      <c r="F86" s="67">
        <f>SUM(F85:F85)</f>
        <v>84240.66870000001</v>
      </c>
      <c r="G86" s="67">
        <f>SUM(G85:G85)</f>
        <v>81830.06</v>
      </c>
      <c r="H86" s="67">
        <f>SUM(H85:H85)</f>
        <v>-2410.6087000000116</v>
      </c>
      <c r="I86" s="66"/>
    </row>
    <row r="87" spans="1:9" ht="15">
      <c r="A87" s="25"/>
      <c r="B87" s="2"/>
      <c r="C87" s="68"/>
      <c r="D87" s="38"/>
      <c r="E87" s="23"/>
      <c r="F87" s="17"/>
      <c r="G87" s="17"/>
      <c r="H87" s="17"/>
      <c r="I87" s="11"/>
    </row>
    <row r="88" spans="1:9" ht="15">
      <c r="A88" s="15" t="s">
        <v>33</v>
      </c>
      <c r="B88" s="2"/>
      <c r="C88" s="2"/>
      <c r="D88" s="38"/>
      <c r="E88" s="26"/>
      <c r="F88" s="12"/>
      <c r="G88" s="16"/>
      <c r="H88" s="16"/>
      <c r="I88" s="11"/>
    </row>
    <row r="89" spans="1:9" ht="15">
      <c r="A89" s="32" t="s">
        <v>70</v>
      </c>
      <c r="B89" s="26" t="s">
        <v>71</v>
      </c>
      <c r="C89" s="2">
        <v>350</v>
      </c>
      <c r="D89" s="40">
        <v>354.7326</v>
      </c>
      <c r="E89" s="50">
        <v>376.45</v>
      </c>
      <c r="F89" s="7">
        <f>C89*D89</f>
        <v>124156.41</v>
      </c>
      <c r="G89" s="16">
        <f>C89*E89</f>
        <v>131757.5</v>
      </c>
      <c r="H89" s="16">
        <f>G89-F89</f>
        <v>7601.0899999999965</v>
      </c>
      <c r="I89" s="11"/>
    </row>
    <row r="90" spans="1:9" ht="15">
      <c r="A90" s="30" t="s">
        <v>45</v>
      </c>
      <c r="B90" s="55"/>
      <c r="C90" s="55"/>
      <c r="D90" s="47"/>
      <c r="E90" s="23"/>
      <c r="F90" s="60">
        <f>SUM(F89:F89)</f>
        <v>124156.41</v>
      </c>
      <c r="G90" s="60">
        <f>SUM(G89:G89)</f>
        <v>131757.5</v>
      </c>
      <c r="H90" s="60">
        <f>SUM(H89)</f>
        <v>7601.0899999999965</v>
      </c>
      <c r="I90" s="11"/>
    </row>
    <row r="91" spans="1:9" s="24" customFormat="1" ht="15">
      <c r="A91" s="30"/>
      <c r="B91" s="53"/>
      <c r="C91" s="53"/>
      <c r="D91" s="42"/>
      <c r="E91" s="42"/>
      <c r="F91" s="60"/>
      <c r="G91" s="60"/>
      <c r="H91" s="60"/>
      <c r="I91" s="59"/>
    </row>
    <row r="92" spans="1:9" s="24" customFormat="1" ht="15">
      <c r="A92" s="22" t="s">
        <v>130</v>
      </c>
      <c r="B92" s="33"/>
      <c r="C92" s="33"/>
      <c r="F92" s="60">
        <f>F15+F31+F62+F75+F86</f>
        <v>651437.5104</v>
      </c>
      <c r="G92" s="71">
        <f>G15+G31+G62+G75+G86</f>
        <v>794405.0599999998</v>
      </c>
      <c r="H92" s="17">
        <f>G92-F92</f>
        <v>142967.5495999998</v>
      </c>
      <c r="I92" s="59"/>
    </row>
    <row r="93" spans="1:9" s="24" customFormat="1" ht="15">
      <c r="A93" s="22" t="s">
        <v>131</v>
      </c>
      <c r="B93" s="33"/>
      <c r="C93" s="33"/>
      <c r="F93" s="60">
        <f>F20+F56+F70+F81+F90</f>
        <v>1858164.3095000002</v>
      </c>
      <c r="G93" s="71">
        <f>G20+G56+G70+G81+G90</f>
        <v>2230465.76</v>
      </c>
      <c r="H93" s="17">
        <f>G93-F93</f>
        <v>372301.45049999957</v>
      </c>
      <c r="I93" s="59"/>
    </row>
    <row r="94" spans="1:9" s="24" customFormat="1" ht="15">
      <c r="A94" s="22"/>
      <c r="B94" s="33"/>
      <c r="C94" s="33"/>
      <c r="F94" s="60"/>
      <c r="G94" s="60"/>
      <c r="H94" s="17"/>
      <c r="I94" s="59"/>
    </row>
    <row r="95" spans="1:9" s="24" customFormat="1" ht="15">
      <c r="A95" s="74" t="s">
        <v>52</v>
      </c>
      <c r="B95" s="74"/>
      <c r="C95" s="74"/>
      <c r="D95" s="74"/>
      <c r="E95" s="74"/>
      <c r="F95" s="74"/>
      <c r="G95" s="74"/>
      <c r="H95" s="74"/>
      <c r="I95" s="59"/>
    </row>
    <row r="96" spans="1:9" s="24" customFormat="1" ht="15">
      <c r="A96" s="30"/>
      <c r="B96" s="33"/>
      <c r="C96" s="33"/>
      <c r="D96" s="33"/>
      <c r="E96" s="33"/>
      <c r="F96" s="60"/>
      <c r="G96" s="60"/>
      <c r="H96" s="60"/>
      <c r="I96" s="59"/>
    </row>
    <row r="97" spans="1:6" ht="15">
      <c r="A97" s="25" t="s">
        <v>121</v>
      </c>
      <c r="C97" s="3"/>
      <c r="F97" s="4"/>
    </row>
    <row r="98" spans="1:6" ht="15">
      <c r="A98" s="15" t="s">
        <v>33</v>
      </c>
      <c r="C98" s="3"/>
      <c r="D98" s="43"/>
      <c r="E98" s="29"/>
      <c r="F98" s="4"/>
    </row>
    <row r="99" spans="1:8" ht="15">
      <c r="A99" s="32" t="s">
        <v>90</v>
      </c>
      <c r="B99" s="26" t="s">
        <v>89</v>
      </c>
      <c r="C99" s="3">
        <v>427</v>
      </c>
      <c r="D99" s="39">
        <v>249.919</v>
      </c>
      <c r="E99" s="49">
        <v>244.41</v>
      </c>
      <c r="F99" s="7">
        <f aca="true" t="shared" si="9" ref="F99:F105">C99*D99</f>
        <v>106715.413</v>
      </c>
      <c r="G99" s="16">
        <f aca="true" t="shared" si="10" ref="G99:G105">C99*E99</f>
        <v>104363.06999999999</v>
      </c>
      <c r="H99" s="16">
        <f aca="true" t="shared" si="11" ref="H99:H105">G99-F99</f>
        <v>-2352.343000000008</v>
      </c>
    </row>
    <row r="100" spans="1:8" ht="15">
      <c r="A100" s="5" t="s">
        <v>5</v>
      </c>
      <c r="B100" s="4" t="s">
        <v>7</v>
      </c>
      <c r="C100" s="2">
        <v>322</v>
      </c>
      <c r="D100" s="39">
        <v>115.0257</v>
      </c>
      <c r="E100" s="27">
        <v>163.4</v>
      </c>
      <c r="F100" s="7">
        <f t="shared" si="9"/>
        <v>37038.2754</v>
      </c>
      <c r="G100" s="16">
        <f t="shared" si="10"/>
        <v>52614.8</v>
      </c>
      <c r="H100" s="16">
        <f t="shared" si="11"/>
        <v>15576.524600000004</v>
      </c>
    </row>
    <row r="101" spans="1:8" ht="15">
      <c r="A101" s="5" t="s">
        <v>6</v>
      </c>
      <c r="B101" s="4" t="s">
        <v>8</v>
      </c>
      <c r="C101" s="2">
        <v>421</v>
      </c>
      <c r="D101" s="39">
        <v>46.738</v>
      </c>
      <c r="E101" s="49">
        <v>45.37</v>
      </c>
      <c r="F101" s="7">
        <f t="shared" si="9"/>
        <v>19676.698</v>
      </c>
      <c r="G101" s="16">
        <f t="shared" si="10"/>
        <v>19100.77</v>
      </c>
      <c r="H101" s="16">
        <f t="shared" si="11"/>
        <v>-575.9279999999999</v>
      </c>
    </row>
    <row r="102" spans="1:8" ht="15">
      <c r="A102" s="5" t="s">
        <v>94</v>
      </c>
      <c r="B102" s="4" t="s">
        <v>14</v>
      </c>
      <c r="C102" s="2">
        <v>429</v>
      </c>
      <c r="D102" s="39">
        <v>55.5013</v>
      </c>
      <c r="E102" s="49">
        <v>97.03</v>
      </c>
      <c r="F102" s="7">
        <f t="shared" si="9"/>
        <v>23810.0577</v>
      </c>
      <c r="G102" s="16">
        <f t="shared" si="10"/>
        <v>41625.87</v>
      </c>
      <c r="H102" s="16">
        <f t="shared" si="11"/>
        <v>17815.8123</v>
      </c>
    </row>
    <row r="103" spans="1:8" ht="15">
      <c r="A103" s="5" t="s">
        <v>85</v>
      </c>
      <c r="B103" s="4" t="s">
        <v>86</v>
      </c>
      <c r="C103" s="2">
        <v>300</v>
      </c>
      <c r="D103" s="39">
        <v>66.61</v>
      </c>
      <c r="E103" s="49">
        <v>64.38</v>
      </c>
      <c r="F103" s="7">
        <f t="shared" si="9"/>
        <v>19983</v>
      </c>
      <c r="G103" s="16">
        <f t="shared" si="10"/>
        <v>19314</v>
      </c>
      <c r="H103" s="16">
        <f t="shared" si="11"/>
        <v>-669</v>
      </c>
    </row>
    <row r="104" spans="1:8" ht="15">
      <c r="A104" s="32" t="s">
        <v>115</v>
      </c>
      <c r="B104" s="26" t="s">
        <v>108</v>
      </c>
      <c r="C104" s="3">
        <v>416</v>
      </c>
      <c r="D104" s="40">
        <v>124.36</v>
      </c>
      <c r="E104" s="50">
        <v>93.23</v>
      </c>
      <c r="F104" s="7">
        <f t="shared" si="9"/>
        <v>51733.76</v>
      </c>
      <c r="G104" s="16">
        <f t="shared" si="10"/>
        <v>38783.68</v>
      </c>
      <c r="H104" s="16">
        <f t="shared" si="11"/>
        <v>-12950.080000000002</v>
      </c>
    </row>
    <row r="105" spans="1:8" ht="15">
      <c r="A105" s="32" t="s">
        <v>113</v>
      </c>
      <c r="B105" s="26" t="s">
        <v>114</v>
      </c>
      <c r="C105" s="3">
        <v>320</v>
      </c>
      <c r="D105" s="40">
        <v>31.5787</v>
      </c>
      <c r="E105" s="50">
        <v>25.83</v>
      </c>
      <c r="F105" s="7">
        <f t="shared" si="9"/>
        <v>10105.184000000001</v>
      </c>
      <c r="G105" s="16">
        <f t="shared" si="10"/>
        <v>8265.599999999999</v>
      </c>
      <c r="H105" s="16">
        <f t="shared" si="11"/>
        <v>-1839.5840000000026</v>
      </c>
    </row>
    <row r="106" spans="1:8" ht="15">
      <c r="A106" s="30" t="s">
        <v>45</v>
      </c>
      <c r="B106" s="45"/>
      <c r="C106" s="45"/>
      <c r="D106" s="42"/>
      <c r="E106" s="23"/>
      <c r="F106" s="60">
        <f>SUM(F99:F105)</f>
        <v>269062.3881</v>
      </c>
      <c r="G106" s="60">
        <f>SUM(G99:G105)</f>
        <v>284067.79</v>
      </c>
      <c r="H106" s="60">
        <f>SUM(H99:H105)</f>
        <v>15005.401899999993</v>
      </c>
    </row>
    <row r="107" spans="1:8" ht="15">
      <c r="A107" s="30"/>
      <c r="B107" s="36"/>
      <c r="C107" s="36"/>
      <c r="D107" s="42"/>
      <c r="E107" s="23"/>
      <c r="F107" s="60"/>
      <c r="G107" s="60"/>
      <c r="H107" s="60"/>
    </row>
    <row r="108" spans="1:8" ht="15">
      <c r="A108" s="25" t="s">
        <v>122</v>
      </c>
      <c r="B108" s="4"/>
      <c r="C108" s="2"/>
      <c r="D108" s="41"/>
      <c r="E108" s="27"/>
      <c r="G108" s="16"/>
      <c r="H108" s="16"/>
    </row>
    <row r="109" spans="1:6" ht="15">
      <c r="A109" s="15" t="s">
        <v>33</v>
      </c>
      <c r="C109" s="3"/>
      <c r="D109" s="43"/>
      <c r="E109" s="29"/>
      <c r="F109" s="4"/>
    </row>
    <row r="110" spans="1:9" s="28" customFormat="1" ht="15">
      <c r="A110" s="13" t="s">
        <v>152</v>
      </c>
      <c r="B110" s="26" t="s">
        <v>153</v>
      </c>
      <c r="C110" s="3">
        <v>100</v>
      </c>
      <c r="D110" s="40">
        <v>197.8367</v>
      </c>
      <c r="E110" s="9">
        <v>241.12</v>
      </c>
      <c r="F110" s="7">
        <f>C110*D110</f>
        <v>19783.670000000002</v>
      </c>
      <c r="G110" s="16">
        <f>C110*E110</f>
        <v>24112</v>
      </c>
      <c r="H110" s="16">
        <f>G110-F110</f>
        <v>4328.329999999998</v>
      </c>
      <c r="I110" s="3"/>
    </row>
    <row r="111" spans="1:8" ht="15">
      <c r="A111" s="13" t="s">
        <v>59</v>
      </c>
      <c r="B111" s="3" t="s">
        <v>60</v>
      </c>
      <c r="C111" s="3">
        <v>165</v>
      </c>
      <c r="D111" s="40">
        <v>80.659</v>
      </c>
      <c r="E111" s="9">
        <v>300.58</v>
      </c>
      <c r="F111" s="7">
        <f aca="true" t="shared" si="12" ref="F111:F118">C111*D111</f>
        <v>13308.735</v>
      </c>
      <c r="G111" s="16">
        <f aca="true" t="shared" si="13" ref="G111:G118">C111*E111</f>
        <v>49595.7</v>
      </c>
      <c r="H111" s="16">
        <f aca="true" t="shared" si="14" ref="H111:H118">G111-F111</f>
        <v>36286.965</v>
      </c>
    </row>
    <row r="112" spans="1:8" ht="15">
      <c r="A112" s="32" t="s">
        <v>95</v>
      </c>
      <c r="B112" s="26" t="s">
        <v>98</v>
      </c>
      <c r="C112" s="3">
        <v>120</v>
      </c>
      <c r="D112" s="40">
        <v>187.1013</v>
      </c>
      <c r="E112" s="9">
        <v>165.08</v>
      </c>
      <c r="F112" s="7">
        <f t="shared" si="12"/>
        <v>22452.156000000003</v>
      </c>
      <c r="G112" s="16">
        <f t="shared" si="13"/>
        <v>19809.600000000002</v>
      </c>
      <c r="H112" s="16">
        <f t="shared" si="14"/>
        <v>-2642.5560000000005</v>
      </c>
    </row>
    <row r="113" spans="1:8" ht="15">
      <c r="A113" s="32" t="s">
        <v>156</v>
      </c>
      <c r="B113" s="26" t="s">
        <v>157</v>
      </c>
      <c r="C113" s="3">
        <v>201</v>
      </c>
      <c r="D113" s="39">
        <v>303.2415</v>
      </c>
      <c r="E113" s="9">
        <v>300.95</v>
      </c>
      <c r="F113" s="7">
        <f>C113*D113</f>
        <v>60951.54149999999</v>
      </c>
      <c r="G113" s="16">
        <f>C113*E113</f>
        <v>60490.95</v>
      </c>
      <c r="H113" s="16">
        <f>G113-F113</f>
        <v>-460.591499999995</v>
      </c>
    </row>
    <row r="114" spans="1:8" ht="15">
      <c r="A114" s="5" t="s">
        <v>139</v>
      </c>
      <c r="B114" s="4" t="s">
        <v>140</v>
      </c>
      <c r="C114" s="2">
        <v>200</v>
      </c>
      <c r="D114" s="39">
        <v>126.9656</v>
      </c>
      <c r="E114" s="27">
        <v>102</v>
      </c>
      <c r="F114" s="7">
        <f>C114*D114</f>
        <v>25393.12</v>
      </c>
      <c r="G114" s="16">
        <f>C114*E114</f>
        <v>20400</v>
      </c>
      <c r="H114" s="16">
        <f t="shared" si="14"/>
        <v>-4993.119999999999</v>
      </c>
    </row>
    <row r="115" spans="1:8" ht="15">
      <c r="A115" s="32" t="s">
        <v>109</v>
      </c>
      <c r="B115" s="26" t="s">
        <v>110</v>
      </c>
      <c r="C115" s="3">
        <v>135</v>
      </c>
      <c r="D115" s="40">
        <v>214.299</v>
      </c>
      <c r="E115" s="9">
        <v>263.58</v>
      </c>
      <c r="F115" s="7">
        <f t="shared" si="12"/>
        <v>28930.365</v>
      </c>
      <c r="G115" s="16">
        <f t="shared" si="13"/>
        <v>35583.299999999996</v>
      </c>
      <c r="H115" s="16">
        <f t="shared" si="14"/>
        <v>6652.934999999994</v>
      </c>
    </row>
    <row r="116" spans="1:8" ht="15">
      <c r="A116" s="32" t="s">
        <v>96</v>
      </c>
      <c r="B116" s="26" t="s">
        <v>54</v>
      </c>
      <c r="C116" s="3">
        <v>424</v>
      </c>
      <c r="D116" s="40">
        <v>85.7099</v>
      </c>
      <c r="E116" s="27">
        <v>128.28</v>
      </c>
      <c r="F116" s="7">
        <f t="shared" si="12"/>
        <v>36340.9976</v>
      </c>
      <c r="G116" s="16">
        <f t="shared" si="13"/>
        <v>54390.72</v>
      </c>
      <c r="H116" s="16">
        <f t="shared" si="14"/>
        <v>18049.7224</v>
      </c>
    </row>
    <row r="117" spans="1:8" ht="15">
      <c r="A117" s="32" t="s">
        <v>97</v>
      </c>
      <c r="B117" s="26" t="s">
        <v>99</v>
      </c>
      <c r="C117" s="3">
        <v>203</v>
      </c>
      <c r="D117" s="40">
        <v>142.9834</v>
      </c>
      <c r="E117" s="9">
        <v>227.47</v>
      </c>
      <c r="F117" s="7">
        <f t="shared" si="12"/>
        <v>29025.630199999996</v>
      </c>
      <c r="G117" s="16">
        <f t="shared" si="13"/>
        <v>46176.409999999996</v>
      </c>
      <c r="H117" s="16">
        <f t="shared" si="14"/>
        <v>17150.7798</v>
      </c>
    </row>
    <row r="118" spans="1:9" s="28" customFormat="1" ht="15">
      <c r="A118" s="5" t="s">
        <v>24</v>
      </c>
      <c r="B118" s="26" t="s">
        <v>20</v>
      </c>
      <c r="C118" s="3">
        <v>424</v>
      </c>
      <c r="D118" s="40">
        <v>95.7387</v>
      </c>
      <c r="E118" s="9">
        <v>132.06</v>
      </c>
      <c r="F118" s="7">
        <f t="shared" si="12"/>
        <v>40593.2088</v>
      </c>
      <c r="G118" s="16">
        <f t="shared" si="13"/>
        <v>55993.44</v>
      </c>
      <c r="H118" s="16">
        <f t="shared" si="14"/>
        <v>15400.231200000002</v>
      </c>
      <c r="I118" s="3"/>
    </row>
    <row r="119" spans="1:9" s="24" customFormat="1" ht="15">
      <c r="A119" s="30" t="s">
        <v>45</v>
      </c>
      <c r="B119" s="33"/>
      <c r="C119" s="33"/>
      <c r="D119" s="42"/>
      <c r="E119" s="23"/>
      <c r="F119" s="60">
        <f>SUM(F110:F118)</f>
        <v>276779.4241</v>
      </c>
      <c r="G119" s="69">
        <f>SUM(G110:G118)</f>
        <v>366552.12</v>
      </c>
      <c r="H119" s="60">
        <f>SUM(H110:H118)</f>
        <v>89772.69589999999</v>
      </c>
      <c r="I119" s="59"/>
    </row>
    <row r="120" spans="1:9" s="24" customFormat="1" ht="15">
      <c r="A120" s="30"/>
      <c r="B120" s="34"/>
      <c r="C120" s="34"/>
      <c r="D120" s="42"/>
      <c r="E120" s="34"/>
      <c r="F120" s="60"/>
      <c r="G120" s="60"/>
      <c r="H120" s="60"/>
      <c r="I120" s="59"/>
    </row>
    <row r="121" spans="1:9" s="24" customFormat="1" ht="15">
      <c r="A121" s="25" t="s">
        <v>57</v>
      </c>
      <c r="B121" s="34"/>
      <c r="C121" s="34"/>
      <c r="D121" s="42"/>
      <c r="E121" s="34"/>
      <c r="F121" s="60"/>
      <c r="G121" s="60"/>
      <c r="H121" s="60"/>
      <c r="I121" s="59"/>
    </row>
    <row r="122" spans="1:9" s="24" customFormat="1" ht="15">
      <c r="A122" s="15" t="s">
        <v>32</v>
      </c>
      <c r="B122" s="34"/>
      <c r="C122" s="34"/>
      <c r="D122" s="42"/>
      <c r="E122" s="34"/>
      <c r="F122" s="60"/>
      <c r="G122" s="60"/>
      <c r="H122" s="60"/>
      <c r="I122" s="59"/>
    </row>
    <row r="123" spans="1:9" s="24" customFormat="1" ht="15">
      <c r="A123" s="13" t="s">
        <v>55</v>
      </c>
      <c r="B123" s="11" t="s">
        <v>147</v>
      </c>
      <c r="C123" s="2">
        <v>1117</v>
      </c>
      <c r="D123" s="38">
        <v>29.9876</v>
      </c>
      <c r="E123" s="9">
        <v>57.21</v>
      </c>
      <c r="F123" s="7">
        <f aca="true" t="shared" si="15" ref="F123:F136">C123*D123</f>
        <v>33496.1492</v>
      </c>
      <c r="G123" s="16">
        <f aca="true" t="shared" si="16" ref="G123:G136">C123*E123</f>
        <v>63903.57</v>
      </c>
      <c r="H123" s="16">
        <f aca="true" t="shared" si="17" ref="H123:H136">G123-F123</f>
        <v>30407.4208</v>
      </c>
      <c r="I123" s="59"/>
    </row>
    <row r="124" spans="1:8" ht="15">
      <c r="A124" s="13" t="s">
        <v>81</v>
      </c>
      <c r="B124" s="11" t="s">
        <v>82</v>
      </c>
      <c r="C124" s="2">
        <v>670</v>
      </c>
      <c r="D124" s="38">
        <v>111.1382</v>
      </c>
      <c r="E124" s="27">
        <v>127.66</v>
      </c>
      <c r="F124" s="7">
        <f>C124*D124</f>
        <v>74462.594</v>
      </c>
      <c r="G124" s="16">
        <f>C124*E124</f>
        <v>85532.2</v>
      </c>
      <c r="H124" s="16">
        <f t="shared" si="17"/>
        <v>11069.606</v>
      </c>
    </row>
    <row r="125" spans="1:9" s="24" customFormat="1" ht="15">
      <c r="A125" s="32" t="s">
        <v>65</v>
      </c>
      <c r="B125" s="11" t="s">
        <v>9</v>
      </c>
      <c r="C125" s="2">
        <v>690</v>
      </c>
      <c r="D125" s="38">
        <v>44.0426</v>
      </c>
      <c r="E125" s="27">
        <v>64.7</v>
      </c>
      <c r="F125" s="7">
        <f t="shared" si="15"/>
        <v>30389.394</v>
      </c>
      <c r="G125" s="16">
        <f t="shared" si="16"/>
        <v>44643</v>
      </c>
      <c r="H125" s="16">
        <f t="shared" si="17"/>
        <v>14253.606</v>
      </c>
      <c r="I125" s="59"/>
    </row>
    <row r="126" spans="1:9" s="24" customFormat="1" ht="15">
      <c r="A126" s="6" t="s">
        <v>28</v>
      </c>
      <c r="B126" s="4" t="s">
        <v>10</v>
      </c>
      <c r="C126" s="57">
        <v>605</v>
      </c>
      <c r="D126" s="41">
        <v>51.9349</v>
      </c>
      <c r="E126" s="27">
        <v>63.83</v>
      </c>
      <c r="F126" s="7">
        <f>C126*D126</f>
        <v>31420.6145</v>
      </c>
      <c r="G126" s="16">
        <f>C126*E126</f>
        <v>38617.15</v>
      </c>
      <c r="H126" s="16">
        <f t="shared" si="17"/>
        <v>7196.535500000002</v>
      </c>
      <c r="I126" s="59"/>
    </row>
    <row r="127" spans="1:9" s="24" customFormat="1" ht="30">
      <c r="A127" s="44" t="s">
        <v>134</v>
      </c>
      <c r="B127" s="4" t="s">
        <v>135</v>
      </c>
      <c r="C127" s="57">
        <v>4</v>
      </c>
      <c r="D127" s="41">
        <v>61.2875</v>
      </c>
      <c r="E127" s="27">
        <v>63.83</v>
      </c>
      <c r="F127" s="7">
        <f>C127*D127</f>
        <v>245.15</v>
      </c>
      <c r="G127" s="16">
        <f>C127*E127</f>
        <v>255.32</v>
      </c>
      <c r="H127" s="16">
        <f t="shared" si="17"/>
        <v>10.169999999999987</v>
      </c>
      <c r="I127" s="63"/>
    </row>
    <row r="128" spans="1:9" s="24" customFormat="1" ht="15">
      <c r="A128" t="s">
        <v>106</v>
      </c>
      <c r="B128" s="11" t="s">
        <v>107</v>
      </c>
      <c r="C128" s="2">
        <v>93</v>
      </c>
      <c r="D128" s="38">
        <v>34.297</v>
      </c>
      <c r="E128" s="9">
        <v>58.63</v>
      </c>
      <c r="F128" s="7">
        <f>C128*D128</f>
        <v>3189.6209999999996</v>
      </c>
      <c r="G128" s="16">
        <f>C128*E128</f>
        <v>5452.59</v>
      </c>
      <c r="H128" s="16">
        <f t="shared" si="17"/>
        <v>2262.9690000000005</v>
      </c>
      <c r="I128" s="59"/>
    </row>
    <row r="129" spans="1:9" s="24" customFormat="1" ht="15">
      <c r="A129" s="44" t="s">
        <v>68</v>
      </c>
      <c r="B129" s="11" t="s">
        <v>69</v>
      </c>
      <c r="C129" s="2">
        <v>900</v>
      </c>
      <c r="D129" s="38">
        <v>31.9358</v>
      </c>
      <c r="E129" s="9">
        <v>51.02</v>
      </c>
      <c r="F129" s="7">
        <f t="shared" si="15"/>
        <v>28742.22</v>
      </c>
      <c r="G129" s="16">
        <f t="shared" si="16"/>
        <v>45918</v>
      </c>
      <c r="H129" s="16">
        <f t="shared" si="17"/>
        <v>17175.78</v>
      </c>
      <c r="I129" s="59"/>
    </row>
    <row r="130" spans="1:9" s="24" customFormat="1" ht="15">
      <c r="A130" t="s">
        <v>111</v>
      </c>
      <c r="B130" s="11" t="s">
        <v>112</v>
      </c>
      <c r="C130" s="2">
        <v>184</v>
      </c>
      <c r="D130" s="41">
        <v>40.3233</v>
      </c>
      <c r="E130" s="9">
        <v>50.1</v>
      </c>
      <c r="F130" s="7">
        <f>C130*D130</f>
        <v>7419.4872000000005</v>
      </c>
      <c r="G130" s="16">
        <f>C130*E130</f>
        <v>9218.4</v>
      </c>
      <c r="H130" s="16">
        <f t="shared" si="17"/>
        <v>1798.9127999999992</v>
      </c>
      <c r="I130" s="59"/>
    </row>
    <row r="131" spans="1:9" s="24" customFormat="1" ht="15">
      <c r="A131" s="44" t="s">
        <v>72</v>
      </c>
      <c r="B131" s="11" t="s">
        <v>73</v>
      </c>
      <c r="C131" s="2">
        <v>756</v>
      </c>
      <c r="D131" s="38">
        <v>17.5317</v>
      </c>
      <c r="E131" s="9">
        <v>48.34</v>
      </c>
      <c r="F131" s="7">
        <f t="shared" si="15"/>
        <v>13253.9652</v>
      </c>
      <c r="G131" s="16">
        <f t="shared" si="16"/>
        <v>36545.04</v>
      </c>
      <c r="H131" s="16">
        <f t="shared" si="17"/>
        <v>23291.074800000002</v>
      </c>
      <c r="I131" s="59"/>
    </row>
    <row r="132" spans="1:8" ht="15">
      <c r="A132" s="5" t="s">
        <v>128</v>
      </c>
      <c r="B132" s="4" t="s">
        <v>80</v>
      </c>
      <c r="C132" s="2">
        <v>1276</v>
      </c>
      <c r="D132" s="41">
        <v>63.1986</v>
      </c>
      <c r="E132" s="27">
        <v>64.78</v>
      </c>
      <c r="F132" s="7">
        <f>C132*D132</f>
        <v>80641.4136</v>
      </c>
      <c r="G132" s="16">
        <f>C132*E132</f>
        <v>82659.28</v>
      </c>
      <c r="H132" s="16">
        <f t="shared" si="17"/>
        <v>2017.866399999999</v>
      </c>
    </row>
    <row r="133" spans="1:8" ht="15">
      <c r="A133" s="5" t="s">
        <v>26</v>
      </c>
      <c r="B133" s="4" t="s">
        <v>27</v>
      </c>
      <c r="C133" s="2">
        <v>417</v>
      </c>
      <c r="D133" s="41">
        <v>141.7373</v>
      </c>
      <c r="E133" s="27">
        <v>162.23</v>
      </c>
      <c r="F133" s="7">
        <f>C133*D133</f>
        <v>59104.4541</v>
      </c>
      <c r="G133" s="16">
        <f>C133*E133</f>
        <v>67649.90999999999</v>
      </c>
      <c r="H133" s="16">
        <f t="shared" si="17"/>
        <v>8545.455899999986</v>
      </c>
    </row>
    <row r="134" spans="1:9" s="24" customFormat="1" ht="15">
      <c r="A134" s="32" t="s">
        <v>66</v>
      </c>
      <c r="B134" s="11" t="s">
        <v>67</v>
      </c>
      <c r="C134" s="2">
        <v>601</v>
      </c>
      <c r="D134" s="38">
        <v>27.5048</v>
      </c>
      <c r="E134" s="9">
        <v>60.71</v>
      </c>
      <c r="F134" s="7">
        <f t="shared" si="15"/>
        <v>16530.3848</v>
      </c>
      <c r="G134" s="16">
        <f t="shared" si="16"/>
        <v>36486.71</v>
      </c>
      <c r="H134" s="16">
        <f t="shared" si="17"/>
        <v>19956.3252</v>
      </c>
      <c r="I134" s="59"/>
    </row>
    <row r="135" spans="1:9" s="24" customFormat="1" ht="15">
      <c r="A135" s="32" t="s">
        <v>47</v>
      </c>
      <c r="B135" s="11" t="s">
        <v>48</v>
      </c>
      <c r="C135" s="2">
        <v>848</v>
      </c>
      <c r="D135" s="38">
        <v>46.5435</v>
      </c>
      <c r="E135" s="9">
        <v>57.51</v>
      </c>
      <c r="F135" s="7">
        <f t="shared" si="15"/>
        <v>39468.888</v>
      </c>
      <c r="G135" s="16">
        <f t="shared" si="16"/>
        <v>48768.479999999996</v>
      </c>
      <c r="H135" s="16">
        <f t="shared" si="17"/>
        <v>9299.591999999997</v>
      </c>
      <c r="I135" s="59"/>
    </row>
    <row r="136" spans="1:9" s="24" customFormat="1" ht="15">
      <c r="A136" s="5" t="s">
        <v>129</v>
      </c>
      <c r="B136" s="4" t="s">
        <v>56</v>
      </c>
      <c r="C136" s="2">
        <v>945</v>
      </c>
      <c r="D136" s="41">
        <v>70.1209</v>
      </c>
      <c r="E136" s="27">
        <v>83.18</v>
      </c>
      <c r="F136" s="7">
        <f t="shared" si="15"/>
        <v>66264.25050000001</v>
      </c>
      <c r="G136" s="16">
        <f t="shared" si="16"/>
        <v>78605.1</v>
      </c>
      <c r="H136" s="16">
        <f t="shared" si="17"/>
        <v>12340.849499999997</v>
      </c>
      <c r="I136" s="59"/>
    </row>
    <row r="137" spans="1:9" s="24" customFormat="1" ht="15">
      <c r="A137" s="30" t="s">
        <v>44</v>
      </c>
      <c r="B137" s="34"/>
      <c r="C137" s="34"/>
      <c r="D137" s="42"/>
      <c r="E137" s="23"/>
      <c r="F137" s="60">
        <f>SUM(F123:F136)</f>
        <v>484628.58609999996</v>
      </c>
      <c r="G137" s="60">
        <f>SUM(G123:G136)</f>
        <v>644254.7499999999</v>
      </c>
      <c r="H137" s="60">
        <f>SUM(H123:H136)</f>
        <v>159626.16389999999</v>
      </c>
      <c r="I137" s="59"/>
    </row>
    <row r="138" spans="1:9" s="24" customFormat="1" ht="15">
      <c r="A138" s="30"/>
      <c r="B138" s="37"/>
      <c r="C138" s="37"/>
      <c r="D138" s="42"/>
      <c r="E138" s="23"/>
      <c r="F138" s="60"/>
      <c r="G138" s="60"/>
      <c r="H138" s="60"/>
      <c r="I138" s="59"/>
    </row>
    <row r="139" spans="1:9" s="24" customFormat="1" ht="15">
      <c r="A139" s="15" t="s">
        <v>33</v>
      </c>
      <c r="C139" s="3"/>
      <c r="D139" s="40"/>
      <c r="E139" s="3"/>
      <c r="F139" s="7"/>
      <c r="G139" s="7"/>
      <c r="H139" s="7"/>
      <c r="I139" s="59"/>
    </row>
    <row r="140" spans="1:8" ht="15">
      <c r="A140" s="13" t="s">
        <v>83</v>
      </c>
      <c r="B140" s="26" t="s">
        <v>84</v>
      </c>
      <c r="C140" s="3">
        <v>1212</v>
      </c>
      <c r="D140" s="39">
        <v>123.4472</v>
      </c>
      <c r="E140" s="49">
        <v>162.51</v>
      </c>
      <c r="F140" s="7">
        <f aca="true" t="shared" si="18" ref="F140:F148">C140*D140</f>
        <v>149618.00639999998</v>
      </c>
      <c r="G140" s="16">
        <f aca="true" t="shared" si="19" ref="G140:G148">C140*E140</f>
        <v>196962.12</v>
      </c>
      <c r="H140" s="16">
        <f aca="true" t="shared" si="20" ref="H140:H148">G140-F140</f>
        <v>47344.11360000001</v>
      </c>
    </row>
    <row r="141" spans="1:9" s="24" customFormat="1" ht="15">
      <c r="A141" s="5" t="s">
        <v>76</v>
      </c>
      <c r="B141" s="4" t="s">
        <v>77</v>
      </c>
      <c r="C141" s="3">
        <v>537</v>
      </c>
      <c r="D141" s="39">
        <v>104.0443</v>
      </c>
      <c r="E141" s="27">
        <v>159.75</v>
      </c>
      <c r="F141" s="7">
        <f t="shared" si="18"/>
        <v>55871.7891</v>
      </c>
      <c r="G141" s="16">
        <f t="shared" si="19"/>
        <v>85785.75</v>
      </c>
      <c r="H141" s="16">
        <f t="shared" si="20"/>
        <v>29913.9609</v>
      </c>
      <c r="I141" s="59"/>
    </row>
    <row r="142" spans="1:9" s="24" customFormat="1" ht="15">
      <c r="A142" s="5" t="s">
        <v>63</v>
      </c>
      <c r="B142" s="4" t="s">
        <v>64</v>
      </c>
      <c r="C142" s="3">
        <v>320</v>
      </c>
      <c r="D142" s="39">
        <v>164.1553</v>
      </c>
      <c r="E142" s="27">
        <v>199.48</v>
      </c>
      <c r="F142" s="7">
        <f t="shared" si="18"/>
        <v>52529.696</v>
      </c>
      <c r="G142" s="16">
        <f t="shared" si="19"/>
        <v>63833.6</v>
      </c>
      <c r="H142" s="16">
        <f t="shared" si="20"/>
        <v>11303.903999999995</v>
      </c>
      <c r="I142" s="59"/>
    </row>
    <row r="143" spans="1:9" s="24" customFormat="1" ht="15">
      <c r="A143" s="5" t="s">
        <v>61</v>
      </c>
      <c r="B143" s="4" t="s">
        <v>62</v>
      </c>
      <c r="C143" s="3">
        <v>460</v>
      </c>
      <c r="D143" s="39">
        <v>231.2782</v>
      </c>
      <c r="E143" s="27">
        <v>233.21</v>
      </c>
      <c r="F143" s="7">
        <f t="shared" si="18"/>
        <v>106387.972</v>
      </c>
      <c r="G143" s="16">
        <f t="shared" si="19"/>
        <v>107276.6</v>
      </c>
      <c r="H143" s="16">
        <f t="shared" si="20"/>
        <v>888.6280000000115</v>
      </c>
      <c r="I143" s="59"/>
    </row>
    <row r="144" spans="1:8" ht="15">
      <c r="A144" s="13" t="s">
        <v>78</v>
      </c>
      <c r="B144" s="26" t="s">
        <v>79</v>
      </c>
      <c r="C144" s="3">
        <v>185</v>
      </c>
      <c r="D144" s="39">
        <v>339.8088</v>
      </c>
      <c r="E144" s="49">
        <v>333.77</v>
      </c>
      <c r="F144" s="7">
        <f t="shared" si="18"/>
        <v>62864.628000000004</v>
      </c>
      <c r="G144" s="16">
        <f t="shared" si="19"/>
        <v>61747.45</v>
      </c>
      <c r="H144" s="16">
        <f t="shared" si="20"/>
        <v>-1117.1780000000072</v>
      </c>
    </row>
    <row r="145" spans="1:9" s="24" customFormat="1" ht="15">
      <c r="A145" s="5" t="s">
        <v>21</v>
      </c>
      <c r="B145" s="4" t="s">
        <v>17</v>
      </c>
      <c r="C145" s="3">
        <v>132</v>
      </c>
      <c r="D145" s="39">
        <v>62.6574</v>
      </c>
      <c r="E145" s="27">
        <v>174.48</v>
      </c>
      <c r="F145" s="7">
        <f t="shared" si="18"/>
        <v>8270.7768</v>
      </c>
      <c r="G145" s="16">
        <f t="shared" si="19"/>
        <v>23031.359999999997</v>
      </c>
      <c r="H145" s="16">
        <f t="shared" si="20"/>
        <v>14760.583199999997</v>
      </c>
      <c r="I145" s="59"/>
    </row>
    <row r="146" spans="1:9" s="24" customFormat="1" ht="15">
      <c r="A146" s="5" t="s">
        <v>46</v>
      </c>
      <c r="B146" s="4" t="s">
        <v>49</v>
      </c>
      <c r="C146" s="3">
        <v>300</v>
      </c>
      <c r="D146" s="39">
        <v>261.5698</v>
      </c>
      <c r="E146" s="27">
        <v>354.12</v>
      </c>
      <c r="F146" s="7">
        <f t="shared" si="18"/>
        <v>78470.94</v>
      </c>
      <c r="G146" s="16">
        <f t="shared" si="19"/>
        <v>106236</v>
      </c>
      <c r="H146" s="16">
        <f t="shared" si="20"/>
        <v>27765.059999999998</v>
      </c>
      <c r="I146" s="59"/>
    </row>
    <row r="147" spans="1:8" ht="15">
      <c r="A147" s="13" t="s">
        <v>74</v>
      </c>
      <c r="B147" s="26" t="s">
        <v>75</v>
      </c>
      <c r="C147" s="3">
        <v>250</v>
      </c>
      <c r="D147" s="40">
        <v>290.29</v>
      </c>
      <c r="E147" s="50">
        <v>309.99</v>
      </c>
      <c r="F147" s="7">
        <f t="shared" si="18"/>
        <v>72572.5</v>
      </c>
      <c r="G147" s="16">
        <f t="shared" si="19"/>
        <v>77497.5</v>
      </c>
      <c r="H147" s="16">
        <f t="shared" si="20"/>
        <v>4925</v>
      </c>
    </row>
    <row r="148" spans="1:8" ht="15">
      <c r="A148" s="32" t="s">
        <v>70</v>
      </c>
      <c r="B148" s="26" t="s">
        <v>71</v>
      </c>
      <c r="C148" s="3">
        <v>200</v>
      </c>
      <c r="D148" s="40">
        <v>345.54</v>
      </c>
      <c r="E148" s="50">
        <v>376.45</v>
      </c>
      <c r="F148" s="7">
        <f t="shared" si="18"/>
        <v>69108</v>
      </c>
      <c r="G148" s="16">
        <f t="shared" si="19"/>
        <v>75290</v>
      </c>
      <c r="H148" s="16">
        <f t="shared" si="20"/>
        <v>6182</v>
      </c>
    </row>
    <row r="149" spans="1:9" s="24" customFormat="1" ht="15">
      <c r="A149" s="30" t="s">
        <v>45</v>
      </c>
      <c r="B149" s="37"/>
      <c r="C149" s="37"/>
      <c r="D149" s="42"/>
      <c r="E149" s="23"/>
      <c r="F149" s="60">
        <f>SUM(F140:F148)</f>
        <v>655694.3082999999</v>
      </c>
      <c r="G149" s="60">
        <f>SUM(G140:G148)</f>
        <v>797660.38</v>
      </c>
      <c r="H149" s="60">
        <f>SUM(H140:H148)</f>
        <v>141966.0717</v>
      </c>
      <c r="I149" s="59"/>
    </row>
    <row r="150" spans="1:9" s="24" customFormat="1" ht="15">
      <c r="A150" s="30"/>
      <c r="B150" s="34"/>
      <c r="C150" s="34"/>
      <c r="D150" s="42"/>
      <c r="E150" s="34"/>
      <c r="F150" s="60"/>
      <c r="G150" s="60"/>
      <c r="H150" s="60"/>
      <c r="I150" s="59"/>
    </row>
    <row r="151" spans="1:9" s="24" customFormat="1" ht="15">
      <c r="A151" s="25" t="s">
        <v>58</v>
      </c>
      <c r="B151" s="34"/>
      <c r="C151" s="34"/>
      <c r="D151" s="42"/>
      <c r="E151" s="34"/>
      <c r="F151" s="60"/>
      <c r="G151" s="60"/>
      <c r="H151" s="60"/>
      <c r="I151" s="59"/>
    </row>
    <row r="152" spans="1:9" s="24" customFormat="1" ht="15">
      <c r="A152" s="30"/>
      <c r="B152" s="34"/>
      <c r="C152" s="34"/>
      <c r="D152" s="42"/>
      <c r="E152" s="34"/>
      <c r="F152" s="60"/>
      <c r="G152" s="60"/>
      <c r="H152" s="60"/>
      <c r="I152" s="59"/>
    </row>
    <row r="153" spans="1:9" ht="15">
      <c r="A153" s="15" t="s">
        <v>33</v>
      </c>
      <c r="B153" s="2"/>
      <c r="C153" s="2"/>
      <c r="D153" s="38"/>
      <c r="E153" s="27"/>
      <c r="F153" s="12"/>
      <c r="G153" s="16"/>
      <c r="H153" s="16"/>
      <c r="I153" s="11"/>
    </row>
    <row r="154" spans="1:9" s="24" customFormat="1" ht="15">
      <c r="A154" s="13" t="s">
        <v>59</v>
      </c>
      <c r="B154" s="3" t="s">
        <v>60</v>
      </c>
      <c r="C154" s="3">
        <v>25</v>
      </c>
      <c r="D154" s="40">
        <v>195.1596</v>
      </c>
      <c r="E154" s="9">
        <v>300.58</v>
      </c>
      <c r="F154" s="7">
        <f>C154*D154</f>
        <v>4878.990000000001</v>
      </c>
      <c r="G154" s="16">
        <f>C154*E154</f>
        <v>7514.5</v>
      </c>
      <c r="H154" s="16">
        <f>G154-F154</f>
        <v>2635.5099999999993</v>
      </c>
      <c r="I154" s="59"/>
    </row>
    <row r="155" spans="1:8" ht="15">
      <c r="A155" s="32" t="s">
        <v>102</v>
      </c>
      <c r="B155" s="26" t="s">
        <v>103</v>
      </c>
      <c r="C155" s="3">
        <v>409</v>
      </c>
      <c r="D155" s="39">
        <v>47.12</v>
      </c>
      <c r="E155" s="49">
        <v>40.53</v>
      </c>
      <c r="F155" s="7">
        <f>C155*D155</f>
        <v>19272.079999999998</v>
      </c>
      <c r="G155" s="16">
        <f>C155*E155</f>
        <v>16576.77</v>
      </c>
      <c r="H155" s="16">
        <f>G155-F155</f>
        <v>-2695.3099999999977</v>
      </c>
    </row>
    <row r="156" spans="1:8" ht="15">
      <c r="A156" s="32" t="s">
        <v>87</v>
      </c>
      <c r="B156" s="26" t="s">
        <v>88</v>
      </c>
      <c r="C156" s="3">
        <v>400</v>
      </c>
      <c r="D156" s="39">
        <v>120.92</v>
      </c>
      <c r="E156" s="49">
        <v>127.59</v>
      </c>
      <c r="F156" s="7">
        <f>C156*D156</f>
        <v>48368</v>
      </c>
      <c r="G156" s="16">
        <f>C156*E156</f>
        <v>51036</v>
      </c>
      <c r="H156" s="16">
        <f>G156-F156</f>
        <v>2668</v>
      </c>
    </row>
    <row r="157" spans="1:8" ht="15">
      <c r="A157" s="32" t="s">
        <v>104</v>
      </c>
      <c r="B157" s="26" t="s">
        <v>105</v>
      </c>
      <c r="C157" s="3">
        <v>203</v>
      </c>
      <c r="D157" s="40">
        <v>76.39</v>
      </c>
      <c r="E157" s="50">
        <v>78.25</v>
      </c>
      <c r="F157" s="7">
        <f>C157*D157</f>
        <v>15507.17</v>
      </c>
      <c r="G157" s="16">
        <f>C157*E157</f>
        <v>15884.75</v>
      </c>
      <c r="H157" s="16">
        <f>G157-F157</f>
        <v>377.5799999999999</v>
      </c>
    </row>
    <row r="158" spans="1:9" ht="15">
      <c r="A158" s="30" t="s">
        <v>45</v>
      </c>
      <c r="B158" s="19"/>
      <c r="C158" s="19"/>
      <c r="D158" s="20"/>
      <c r="E158" s="23"/>
      <c r="F158" s="60">
        <f>SUM(F154:F157)</f>
        <v>88026.24</v>
      </c>
      <c r="G158" s="71">
        <f>SUM(G154:G157)</f>
        <v>91012.02</v>
      </c>
      <c r="H158" s="71">
        <f>SUM(H154:H157)</f>
        <v>2985.7800000000016</v>
      </c>
      <c r="I158" s="11"/>
    </row>
    <row r="159" spans="1:9" s="24" customFormat="1" ht="15">
      <c r="A159" s="30"/>
      <c r="B159" s="46"/>
      <c r="C159" s="46"/>
      <c r="D159" s="46"/>
      <c r="E159" s="46"/>
      <c r="F159" s="60"/>
      <c r="G159" s="60"/>
      <c r="H159" s="60"/>
      <c r="I159" s="59"/>
    </row>
    <row r="160" spans="1:8" ht="15">
      <c r="A160" s="22" t="s">
        <v>130</v>
      </c>
      <c r="B160" s="31"/>
      <c r="C160" s="18"/>
      <c r="D160" s="24"/>
      <c r="E160" s="24"/>
      <c r="F160" s="60">
        <f>F137</f>
        <v>484628.58609999996</v>
      </c>
      <c r="G160" s="71">
        <f>G137</f>
        <v>644254.7499999999</v>
      </c>
      <c r="H160" s="17">
        <f>G160-F160</f>
        <v>159626.16389999993</v>
      </c>
    </row>
    <row r="161" spans="1:8" ht="15">
      <c r="A161" s="22" t="s">
        <v>131</v>
      </c>
      <c r="B161" s="31"/>
      <c r="C161" s="18"/>
      <c r="D161" s="24"/>
      <c r="E161" s="24"/>
      <c r="F161" s="60">
        <f>F106+F119+F149+F158</f>
        <v>1289562.3605</v>
      </c>
      <c r="G161" s="60">
        <f>G106+G119+G149+G158</f>
        <v>1539292.31</v>
      </c>
      <c r="H161" s="17">
        <f>G161-F161</f>
        <v>249729.9495000001</v>
      </c>
    </row>
  </sheetData>
  <sheetProtection/>
  <mergeCells count="3">
    <mergeCell ref="A1:H1"/>
    <mergeCell ref="A95:H95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3" max="7" man="1"/>
    <brk id="137" max="7" man="1"/>
  </rowBreaks>
  <ignoredErrors>
    <ignoredError sqref="H31 H20 H62 H70 H75 F19:G19 H81 H56 H90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2022-07-31T21:16:11Z</dcterms:modified>
  <cp:category/>
  <cp:version/>
  <cp:contentType/>
  <cp:contentStatus/>
</cp:coreProperties>
</file>