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'Sheet1'!$A$4:$H$165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<sst xmlns="http://schemas.openxmlformats.org/spreadsheetml/2006/main" count="252" uniqueCount="172">
  <si>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</si>
  <si>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</si>
  <si>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</si>
  <si>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</si>
  <si>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</si>
  <si>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</si>
  <si>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</si>
  <si>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</si>
  <si>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</si>
  <si>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</si>
  <si>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</si>
  <si>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</si>
  <si>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</si>
  <si>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</si>
  <si>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XOM</t>
  </si>
  <si>
    <t>EXXON MOBIL CORP</t>
  </si>
  <si>
    <t>T</t>
  </si>
  <si>
    <t>JNJ</t>
  </si>
  <si>
    <t>NKE</t>
  </si>
  <si>
    <t>VZ</t>
  </si>
  <si>
    <t>WMT</t>
  </si>
  <si>
    <t>JOHNSON &amp; JOHNSON</t>
  </si>
  <si>
    <t>NIKE INC CL-B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</si>
  <si>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</si>
  <si>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</si>
  <si>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</si>
  <si>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</si>
  <si>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</si>
  <si>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</si>
  <si>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</si>
  <si>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</si>
  <si>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</si>
  <si>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</si>
  <si>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</si>
  <si>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</si>
  <si>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</si>
  <si>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</si>
  <si>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</si>
  <si>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</si>
  <si>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</si>
  <si>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</si>
  <si>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</si>
  <si>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</si>
  <si>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</si>
  <si>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</si>
  <si>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</si>
  <si>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</si>
  <si>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</si>
  <si>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</si>
  <si>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</si>
  <si>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</si>
  <si>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</si>
  <si>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</si>
  <si>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</si>
  <si>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</si>
  <si>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</si>
  <si>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</si>
  <si>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</si>
  <si>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</si>
  <si>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</si>
  <si>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</si>
  <si>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</si>
  <si>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</si>
  <si>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</si>
  <si>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</si>
  <si>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</si>
  <si>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</si>
  <si>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</si>
  <si>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</si>
  <si>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</si>
  <si>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</si>
  <si>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</si>
  <si>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</si>
  <si>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</si>
  <si>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</si>
  <si>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</si>
  <si>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</si>
  <si>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</si>
  <si>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</si>
  <si>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</si>
  <si>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</si>
  <si>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</si>
  <si>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</si>
  <si>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</si>
  <si>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</si>
  <si>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</si>
  <si>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</si>
  <si>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</si>
  <si>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</si>
  <si>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</si>
  <si>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</si>
  <si>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</si>
  <si>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</si>
  <si>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</si>
  <si>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</si>
  <si>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</si>
  <si>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</si>
  <si>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</si>
  <si>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</si>
  <si>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</si>
  <si>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</si>
  <si>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</si>
  <si>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</si>
  <si>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</si>
  <si>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</si>
  <si>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</si>
  <si>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</si>
  <si>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</si>
  <si>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</si>
  <si>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</si>
  <si>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</si>
  <si>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</si>
  <si>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</si>
  <si>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</si>
  <si>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</si>
  <si>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</si>
  <si>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</si>
  <si>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</si>
  <si>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</si>
  <si>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</si>
  <si>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</si>
  <si>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</si>
  <si>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</si>
  <si>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</si>
  <si>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</si>
  <si>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</si>
  <si>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</si>
  <si>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</si>
  <si>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</si>
  <si>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</si>
  <si>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</si>
  <si>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</si>
  <si>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</si>
  <si>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</si>
  <si>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</si>
  <si>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</si>
  <si>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</si>
  <si>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</si>
  <si>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</si>
  <si>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</si>
  <si>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</si>
  <si>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</si>
  <si>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</si>
  <si>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</si>
  <si>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</si>
  <si>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</si>
  <si>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</si>
  <si>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</si>
  <si>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</si>
  <si>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</si>
  <si>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</si>
  <si>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ATD</t>
  </si>
  <si>
    <t>DANAHER</t>
  </si>
  <si>
    <t>DHR</t>
  </si>
  <si>
    <t>COPART</t>
  </si>
  <si>
    <t>CPRT</t>
  </si>
  <si>
    <t>AUTOMATIC DATA PROCESSING</t>
  </si>
  <si>
    <t>ADP</t>
  </si>
  <si>
    <t>BROOKFIELD BUSINESS CORP CL A EXCHANGEABLE SUB VTG</t>
  </si>
  <si>
    <t>BBUC</t>
  </si>
  <si>
    <t>HOME DEPOT</t>
  </si>
  <si>
    <t>HD</t>
  </si>
  <si>
    <t>EMBECTA CORP</t>
  </si>
  <si>
    <t>EMBC</t>
  </si>
  <si>
    <t>WARNER BROTHERS DISCOVERY</t>
  </si>
  <si>
    <t>WBD</t>
  </si>
  <si>
    <t>FFJ PORTFOLIO AS AT MAY 31, 2022</t>
  </si>
  <si>
    <t>Quantity as at MAY 31, 2022</t>
  </si>
  <si>
    <t>Market Price as at MAY 31, 2022</t>
  </si>
  <si>
    <t>Book Value as at MAY 31, 2022</t>
  </si>
  <si>
    <t>Market Value as at MAY 31, 2022</t>
  </si>
  <si>
    <t>Variance Book Value and Market Value as at MAY 31, 2022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</si>
</sst>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  <numFmt numFmtId="181" formatCode="&quot;$&quot;#,##0.00;[Red]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5"/>
  <sheetViews>
    <sheetView tabSelected="1" workbookViewId="0" topLeftCell="A121">
      <selection activeCell="E39" sqref="E39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75" t="s">
        <v>166</v>
      </c>
      <c r="B1" s="75"/>
      <c r="C1" s="75"/>
      <c r="D1" s="75"/>
      <c r="E1" s="75"/>
      <c r="F1" s="75"/>
      <c r="G1" s="75"/>
      <c r="H1" s="75"/>
    </row>
    <row r="2" spans="1:8" ht="30" customHeight="1">
      <c r="A2" s="77"/>
      <c r="B2" s="77"/>
      <c r="C2" s="77"/>
      <c r="D2" s="77"/>
      <c r="E2" s="77"/>
      <c r="F2" s="77"/>
      <c r="G2" s="77"/>
      <c r="H2" s="77"/>
    </row>
    <row r="3" spans="1:9" ht="45" customHeight="1">
      <c r="A3" s="1"/>
      <c r="B3" s="19" t="s">
        <v>1</v>
      </c>
      <c r="C3" s="74" t="s">
        <v>167</v>
      </c>
      <c r="D3" s="19" t="s">
        <v>0</v>
      </c>
      <c r="E3" s="74" t="s">
        <v>168</v>
      </c>
      <c r="F3" s="17" t="s">
        <v>169</v>
      </c>
      <c r="G3" s="17" t="s">
        <v>170</v>
      </c>
      <c r="H3" s="17" t="s">
        <v>171</v>
      </c>
      <c r="I3" s="11"/>
    </row>
    <row r="4" spans="1:9" ht="15">
      <c r="A4" s="25" t="s">
        <v>31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32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127</v>
      </c>
      <c r="B6" s="12" t="s">
        <v>25</v>
      </c>
      <c r="C6" s="2">
        <v>820</v>
      </c>
      <c r="D6" s="38">
        <v>73.7126</v>
      </c>
      <c r="E6" s="27">
        <v>85.78</v>
      </c>
      <c r="F6" s="7">
        <f aca="true" t="shared" si="0" ref="F6:F14">C6*D6</f>
        <v>60444.331999999995</v>
      </c>
      <c r="G6" s="16">
        <f aca="true" t="shared" si="1" ref="G6:G14">C6*E6</f>
        <v>70339.6</v>
      </c>
      <c r="H6" s="16">
        <f aca="true" t="shared" si="2" ref="H6:H14">G6-F6</f>
        <v>9895.268000000011</v>
      </c>
      <c r="I6" s="11"/>
    </row>
    <row r="7" spans="1:9" ht="15" customHeight="1">
      <c r="A7" s="5" t="s">
        <v>2</v>
      </c>
      <c r="B7" s="4" t="s">
        <v>9</v>
      </c>
      <c r="C7" s="2">
        <v>879</v>
      </c>
      <c r="D7" s="38">
        <v>50.8892</v>
      </c>
      <c r="E7" s="27">
        <v>68.91</v>
      </c>
      <c r="F7" s="7">
        <f t="shared" si="0"/>
        <v>44731.6068</v>
      </c>
      <c r="G7" s="16">
        <f t="shared" si="1"/>
        <v>60571.89</v>
      </c>
      <c r="H7" s="16">
        <f t="shared" si="2"/>
        <v>15840.283199999998</v>
      </c>
      <c r="I7" s="11"/>
    </row>
    <row r="8" spans="1:9" ht="15" customHeight="1">
      <c r="A8" s="6" t="s">
        <v>28</v>
      </c>
      <c r="B8" s="4" t="s">
        <v>10</v>
      </c>
      <c r="C8" s="8">
        <v>594</v>
      </c>
      <c r="D8" s="38">
        <v>36.433</v>
      </c>
      <c r="E8" s="27">
        <v>63.96</v>
      </c>
      <c r="F8" s="7">
        <f t="shared" si="0"/>
        <v>21641.202</v>
      </c>
      <c r="G8" s="16">
        <f t="shared" si="1"/>
        <v>37992.24</v>
      </c>
      <c r="H8" s="16">
        <f t="shared" si="2"/>
        <v>16351.037999999997</v>
      </c>
      <c r="I8" s="11"/>
    </row>
    <row r="9" spans="1:9" ht="15" customHeight="1">
      <c r="A9" s="44" t="s">
        <v>140</v>
      </c>
      <c r="B9" s="4" t="s">
        <v>139</v>
      </c>
      <c r="C9" s="8">
        <v>2</v>
      </c>
      <c r="D9" s="38">
        <v>62.815</v>
      </c>
      <c r="E9" s="27">
        <v>64.37</v>
      </c>
      <c r="F9" s="7">
        <f>C9*D9</f>
        <v>125.63</v>
      </c>
      <c r="G9" s="16">
        <f>C9*E9</f>
        <v>128.74</v>
      </c>
      <c r="H9" s="16">
        <f>G9-F9</f>
        <v>3.1100000000000136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19.8367</v>
      </c>
      <c r="E10" s="27">
        <v>29.27</v>
      </c>
      <c r="F10" s="7">
        <f t="shared" si="0"/>
        <v>59.5101</v>
      </c>
      <c r="G10" s="16">
        <f t="shared" si="1"/>
        <v>87.81</v>
      </c>
      <c r="H10" s="16">
        <f t="shared" si="2"/>
        <v>28.2999</v>
      </c>
      <c r="I10" s="11"/>
    </row>
    <row r="11" spans="1:9" ht="15" customHeight="1">
      <c r="A11" t="s">
        <v>158</v>
      </c>
      <c r="B11" s="26" t="s">
        <v>159</v>
      </c>
      <c r="C11" s="8">
        <v>1</v>
      </c>
      <c r="D11" s="38">
        <v>18.62</v>
      </c>
      <c r="E11" s="27">
        <v>32.58</v>
      </c>
      <c r="F11" s="7">
        <f t="shared" si="0"/>
        <v>18.62</v>
      </c>
      <c r="G11" s="16">
        <f t="shared" si="1"/>
        <v>32.58</v>
      </c>
      <c r="H11" s="16">
        <f t="shared" si="2"/>
        <v>13.959999999999997</v>
      </c>
      <c r="I11" s="11"/>
    </row>
    <row r="12" spans="1:9" ht="15">
      <c r="A12" s="13" t="s">
        <v>35</v>
      </c>
      <c r="B12" s="11" t="s">
        <v>36</v>
      </c>
      <c r="C12" s="2">
        <v>203</v>
      </c>
      <c r="D12" s="38">
        <v>136.124</v>
      </c>
      <c r="E12" s="27">
        <v>182.75</v>
      </c>
      <c r="F12" s="7">
        <f>C12*D12</f>
        <v>27633.172</v>
      </c>
      <c r="G12" s="16">
        <f>C12*E12</f>
        <v>37098.25</v>
      </c>
      <c r="H12" s="16">
        <f t="shared" si="2"/>
        <v>9465.078000000001</v>
      </c>
      <c r="I12" s="11"/>
    </row>
    <row r="13" spans="1:9" ht="15" customHeight="1">
      <c r="A13" s="6" t="s">
        <v>4</v>
      </c>
      <c r="B13" s="4" t="s">
        <v>12</v>
      </c>
      <c r="C13" s="2">
        <v>1279</v>
      </c>
      <c r="D13" s="38">
        <v>26.1393</v>
      </c>
      <c r="E13" s="27">
        <v>29.42</v>
      </c>
      <c r="F13" s="7">
        <f t="shared" si="0"/>
        <v>33432.1647</v>
      </c>
      <c r="G13" s="16">
        <f t="shared" si="1"/>
        <v>37628.18</v>
      </c>
      <c r="H13" s="16">
        <f t="shared" si="2"/>
        <v>4196.015299999999</v>
      </c>
      <c r="I13" s="11"/>
    </row>
    <row r="14" spans="1:9" ht="15" customHeight="1">
      <c r="A14" s="6" t="s">
        <v>125</v>
      </c>
      <c r="B14" s="4" t="s">
        <v>126</v>
      </c>
      <c r="C14" s="2">
        <v>400</v>
      </c>
      <c r="D14" s="38">
        <v>39.475</v>
      </c>
      <c r="E14" s="27">
        <v>31.75</v>
      </c>
      <c r="F14" s="7">
        <f t="shared" si="0"/>
        <v>15790</v>
      </c>
      <c r="G14" s="16">
        <f t="shared" si="1"/>
        <v>12700</v>
      </c>
      <c r="H14" s="16">
        <f t="shared" si="2"/>
        <v>-3090</v>
      </c>
      <c r="I14" s="11"/>
    </row>
    <row r="15" spans="1:9" s="24" customFormat="1" ht="15" customHeight="1">
      <c r="A15" s="30" t="s">
        <v>44</v>
      </c>
      <c r="B15" s="21"/>
      <c r="C15" s="19"/>
      <c r="D15" s="47"/>
      <c r="E15" s="23"/>
      <c r="F15" s="60">
        <f>SUM(F6:F14)</f>
        <v>203876.2376</v>
      </c>
      <c r="G15" s="60">
        <f>SUM(G6:G14)</f>
        <v>256579.28999999998</v>
      </c>
      <c r="H15" s="60">
        <f>SUM(H6:H14)</f>
        <v>52703.0524</v>
      </c>
      <c r="I15" s="61"/>
    </row>
    <row r="16" spans="1:9" ht="15">
      <c r="A16" s="15"/>
      <c r="B16" s="2"/>
      <c r="C16" s="2"/>
      <c r="D16" s="38"/>
      <c r="E16" s="10"/>
      <c r="F16" s="12"/>
      <c r="G16" s="16"/>
      <c r="H16" s="16"/>
      <c r="I16" s="11"/>
    </row>
    <row r="17" spans="1:9" ht="15">
      <c r="A17" s="15" t="s">
        <v>33</v>
      </c>
      <c r="B17" s="2"/>
      <c r="C17" s="2"/>
      <c r="D17" s="38"/>
      <c r="E17" s="10"/>
      <c r="F17" s="12"/>
      <c r="G17" s="16"/>
      <c r="H17" s="16"/>
      <c r="I17" s="11"/>
    </row>
    <row r="18" spans="1:9" ht="15">
      <c r="A18" s="5" t="s">
        <v>5</v>
      </c>
      <c r="B18" s="4" t="s">
        <v>7</v>
      </c>
      <c r="C18" s="2">
        <v>1146</v>
      </c>
      <c r="D18" s="39">
        <v>110.7744</v>
      </c>
      <c r="E18" s="27">
        <v>174.66</v>
      </c>
      <c r="F18" s="7">
        <f>C18*D18</f>
        <v>126947.4624</v>
      </c>
      <c r="G18" s="16">
        <f>C18*E18</f>
        <v>200160.36</v>
      </c>
      <c r="H18" s="16">
        <f>G18-F18</f>
        <v>73212.89759999998</v>
      </c>
      <c r="I18" s="11"/>
    </row>
    <row r="19" spans="1:9" ht="15">
      <c r="A19" s="5" t="s">
        <v>6</v>
      </c>
      <c r="B19" s="4" t="s">
        <v>8</v>
      </c>
      <c r="C19" s="2">
        <v>846</v>
      </c>
      <c r="D19" s="39">
        <v>20.6139</v>
      </c>
      <c r="E19" s="49">
        <v>45.05</v>
      </c>
      <c r="F19" s="7">
        <f>C19*D19</f>
        <v>17439.3594</v>
      </c>
      <c r="G19" s="16">
        <f>C19*E19</f>
        <v>38112.299999999996</v>
      </c>
      <c r="H19" s="16">
        <f>G19-F19</f>
        <v>20672.940599999994</v>
      </c>
      <c r="I19" s="11"/>
    </row>
    <row r="20" spans="1:35" s="24" customFormat="1" ht="15">
      <c r="A20" s="30" t="s">
        <v>45</v>
      </c>
      <c r="B20" s="21"/>
      <c r="C20" s="19"/>
      <c r="D20" s="42"/>
      <c r="E20" s="23"/>
      <c r="F20" s="60">
        <f>SUM(F18:F19)</f>
        <v>144386.8218</v>
      </c>
      <c r="G20" s="60">
        <f>SUM(G18:G19)</f>
        <v>238272.65999999997</v>
      </c>
      <c r="H20" s="60">
        <f>SUM(H18:H19)</f>
        <v>93885.83819999997</v>
      </c>
      <c r="I20" s="61"/>
      <c r="AI20"/>
    </row>
    <row r="21" spans="1:9" ht="15">
      <c r="A21" s="1"/>
      <c r="B21" s="2"/>
      <c r="C21" s="2"/>
      <c r="D21" s="38"/>
      <c r="E21" s="10"/>
      <c r="F21" s="12"/>
      <c r="G21" s="16"/>
      <c r="H21" s="16"/>
      <c r="I21" s="11"/>
    </row>
    <row r="22" spans="1:9" ht="15">
      <c r="A22" s="25" t="s">
        <v>34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15" t="s">
        <v>32</v>
      </c>
      <c r="B23" s="2"/>
      <c r="C23" s="2"/>
      <c r="D23" s="38"/>
      <c r="E23" s="10"/>
      <c r="F23" s="12"/>
      <c r="G23" s="16"/>
      <c r="H23" s="16"/>
      <c r="I23" s="11"/>
    </row>
    <row r="24" spans="1:9" ht="15">
      <c r="A24" s="5" t="s">
        <v>2</v>
      </c>
      <c r="B24" s="4" t="s">
        <v>9</v>
      </c>
      <c r="C24" s="2">
        <v>382</v>
      </c>
      <c r="D24" s="38">
        <v>57.2631</v>
      </c>
      <c r="E24" s="27">
        <v>68.91</v>
      </c>
      <c r="F24" s="7">
        <f aca="true" t="shared" si="3" ref="F24:F30">C24*D24</f>
        <v>21874.5042</v>
      </c>
      <c r="G24" s="16">
        <f aca="true" t="shared" si="4" ref="G24:G30">C24*E24</f>
        <v>26323.62</v>
      </c>
      <c r="H24" s="16">
        <f aca="true" t="shared" si="5" ref="H24:H30">G24-F24</f>
        <v>4449.1158</v>
      </c>
      <c r="I24" s="11"/>
    </row>
    <row r="25" spans="1:9" ht="15">
      <c r="A25" s="6" t="s">
        <v>28</v>
      </c>
      <c r="B25" s="4" t="s">
        <v>10</v>
      </c>
      <c r="C25" s="8">
        <v>596</v>
      </c>
      <c r="D25" s="38">
        <v>61.0887</v>
      </c>
      <c r="E25" s="27">
        <v>63.81</v>
      </c>
      <c r="F25" s="7">
        <f t="shared" si="3"/>
        <v>36408.8652</v>
      </c>
      <c r="G25" s="16">
        <f t="shared" si="4"/>
        <v>38030.76</v>
      </c>
      <c r="H25" s="16">
        <f t="shared" si="5"/>
        <v>1621.8948000000019</v>
      </c>
      <c r="I25" s="11"/>
    </row>
    <row r="26" spans="1:9" ht="30">
      <c r="A26" s="44" t="s">
        <v>140</v>
      </c>
      <c r="B26" s="4" t="s">
        <v>139</v>
      </c>
      <c r="C26" s="8">
        <v>1</v>
      </c>
      <c r="D26" s="38">
        <v>70.22</v>
      </c>
      <c r="E26" s="27">
        <v>64.37</v>
      </c>
      <c r="F26" s="7">
        <f t="shared" si="3"/>
        <v>70.22</v>
      </c>
      <c r="G26" s="16">
        <f t="shared" si="4"/>
        <v>64.37</v>
      </c>
      <c r="H26" s="16">
        <f t="shared" si="5"/>
        <v>-5.849999999999994</v>
      </c>
      <c r="I26" s="11"/>
    </row>
    <row r="27" spans="1:9" ht="15">
      <c r="A27" s="5" t="s">
        <v>26</v>
      </c>
      <c r="B27" s="4" t="s">
        <v>27</v>
      </c>
      <c r="C27" s="2">
        <v>756</v>
      </c>
      <c r="D27" s="41">
        <v>137.4364</v>
      </c>
      <c r="E27" s="27">
        <v>143.82</v>
      </c>
      <c r="F27" s="7">
        <f t="shared" si="3"/>
        <v>103901.9184</v>
      </c>
      <c r="G27" s="16">
        <f t="shared" si="4"/>
        <v>108727.92</v>
      </c>
      <c r="H27" s="16">
        <f t="shared" si="5"/>
        <v>4826.001600000003</v>
      </c>
      <c r="I27" s="11"/>
    </row>
    <row r="28" spans="1:9" ht="15">
      <c r="A28" s="13" t="s">
        <v>35</v>
      </c>
      <c r="B28" s="11" t="s">
        <v>36</v>
      </c>
      <c r="C28" s="2">
        <v>257</v>
      </c>
      <c r="D28" s="38">
        <v>149.4789</v>
      </c>
      <c r="E28" s="27">
        <v>182.75</v>
      </c>
      <c r="F28" s="7">
        <f t="shared" si="3"/>
        <v>38416.077300000004</v>
      </c>
      <c r="G28" s="16">
        <f t="shared" si="4"/>
        <v>46966.75</v>
      </c>
      <c r="H28" s="16">
        <f t="shared" si="5"/>
        <v>8550.672699999996</v>
      </c>
      <c r="I28" s="11"/>
    </row>
    <row r="29" spans="1:9" ht="15">
      <c r="A29" s="6" t="s">
        <v>29</v>
      </c>
      <c r="B29" s="4" t="s">
        <v>30</v>
      </c>
      <c r="C29" s="2">
        <v>539</v>
      </c>
      <c r="D29" s="38">
        <v>103.4743</v>
      </c>
      <c r="E29" s="27">
        <v>132.17</v>
      </c>
      <c r="F29" s="7">
        <f t="shared" si="3"/>
        <v>55772.6477</v>
      </c>
      <c r="G29" s="16">
        <f t="shared" si="4"/>
        <v>71239.62999999999</v>
      </c>
      <c r="H29" s="16">
        <f t="shared" si="5"/>
        <v>15466.982299999989</v>
      </c>
      <c r="I29" s="11"/>
    </row>
    <row r="30" spans="1:9" ht="15">
      <c r="A30" s="13" t="s">
        <v>37</v>
      </c>
      <c r="B30" s="11" t="s">
        <v>16</v>
      </c>
      <c r="C30" s="2">
        <v>634</v>
      </c>
      <c r="D30" s="38">
        <v>23.9741</v>
      </c>
      <c r="E30" s="27">
        <v>31.65</v>
      </c>
      <c r="F30" s="7">
        <f t="shared" si="3"/>
        <v>15199.5794</v>
      </c>
      <c r="G30" s="16">
        <f t="shared" si="4"/>
        <v>20066.1</v>
      </c>
      <c r="H30" s="16">
        <f t="shared" si="5"/>
        <v>4866.520599999998</v>
      </c>
      <c r="I30" s="11"/>
    </row>
    <row r="31" spans="1:9" s="24" customFormat="1" ht="15">
      <c r="A31" s="30" t="s">
        <v>44</v>
      </c>
      <c r="B31" s="19"/>
      <c r="C31" s="19"/>
      <c r="D31" s="47"/>
      <c r="E31" s="23"/>
      <c r="F31" s="60">
        <f>SUM(F24:F30)</f>
        <v>271643.8122</v>
      </c>
      <c r="G31" s="60">
        <f>SUM(G24:G30)</f>
        <v>311419.14999999997</v>
      </c>
      <c r="H31" s="60">
        <f>SUM(H24:H30)</f>
        <v>39775.33779999999</v>
      </c>
      <c r="I31" s="61"/>
    </row>
    <row r="32" spans="1:9" ht="15">
      <c r="A32" s="1"/>
      <c r="B32" s="2"/>
      <c r="C32" s="2"/>
      <c r="D32" s="38"/>
      <c r="E32" s="27"/>
      <c r="F32" s="12"/>
      <c r="G32" s="16"/>
      <c r="H32" s="16"/>
      <c r="I32" s="11"/>
    </row>
    <row r="33" spans="1:9" ht="15">
      <c r="A33" s="15" t="s">
        <v>33</v>
      </c>
      <c r="B33" s="2"/>
      <c r="C33" s="2"/>
      <c r="D33" s="38"/>
      <c r="E33" s="27"/>
      <c r="F33" s="12"/>
      <c r="G33" s="16"/>
      <c r="H33" s="16"/>
      <c r="I33" s="11"/>
    </row>
    <row r="34" spans="1:8" ht="15">
      <c r="A34" s="5" t="s">
        <v>149</v>
      </c>
      <c r="B34" s="4" t="s">
        <v>150</v>
      </c>
      <c r="C34" s="2">
        <v>202</v>
      </c>
      <c r="D34" s="39">
        <v>109.1585</v>
      </c>
      <c r="E34" s="27">
        <v>147.37</v>
      </c>
      <c r="F34" s="7">
        <f aca="true" t="shared" si="6" ref="F34:F50">C34*D34</f>
        <v>22050.017</v>
      </c>
      <c r="G34" s="16">
        <f aca="true" t="shared" si="7" ref="G34:G50">C34*E34</f>
        <v>29768.74</v>
      </c>
      <c r="H34" s="16">
        <f aca="true" t="shared" si="8" ref="H34:H50">G34-F34</f>
        <v>7718.723000000002</v>
      </c>
    </row>
    <row r="35" spans="1:8" ht="15">
      <c r="A35" s="5" t="s">
        <v>13</v>
      </c>
      <c r="B35" s="4" t="s">
        <v>16</v>
      </c>
      <c r="C35" s="3">
        <v>644</v>
      </c>
      <c r="D35" s="39">
        <v>29.1748</v>
      </c>
      <c r="E35" s="27">
        <v>21.29</v>
      </c>
      <c r="F35" s="7">
        <f t="shared" si="6"/>
        <v>18788.571200000002</v>
      </c>
      <c r="G35" s="16">
        <f t="shared" si="7"/>
        <v>13710.76</v>
      </c>
      <c r="H35" s="16">
        <f t="shared" si="8"/>
        <v>-5077.811200000002</v>
      </c>
    </row>
    <row r="36" spans="1:9" s="24" customFormat="1" ht="15">
      <c r="A36" s="13" t="s">
        <v>59</v>
      </c>
      <c r="B36" s="3" t="s">
        <v>60</v>
      </c>
      <c r="C36" s="3">
        <v>274</v>
      </c>
      <c r="D36" s="40">
        <v>234.3927</v>
      </c>
      <c r="E36" s="9">
        <v>315.98</v>
      </c>
      <c r="F36" s="7">
        <f t="shared" si="6"/>
        <v>64223.599799999996</v>
      </c>
      <c r="G36" s="16">
        <f t="shared" si="7"/>
        <v>86578.52</v>
      </c>
      <c r="H36" s="16">
        <f t="shared" si="8"/>
        <v>22354.920200000008</v>
      </c>
      <c r="I36" s="59"/>
    </row>
    <row r="37" spans="1:9" s="24" customFormat="1" ht="15">
      <c r="A37" t="s">
        <v>145</v>
      </c>
      <c r="B37" s="26" t="s">
        <v>146</v>
      </c>
      <c r="C37" s="3">
        <v>1019</v>
      </c>
      <c r="D37" s="40">
        <v>119.7344</v>
      </c>
      <c r="E37" s="9">
        <v>117.79</v>
      </c>
      <c r="F37" s="7">
        <f>C37*D37</f>
        <v>122009.35359999999</v>
      </c>
      <c r="G37" s="16">
        <f>C37*E37</f>
        <v>120028.01000000001</v>
      </c>
      <c r="H37" s="16">
        <f t="shared" si="8"/>
        <v>-1981.3435999999783</v>
      </c>
      <c r="I37" s="66"/>
    </row>
    <row r="38" spans="1:9" s="24" customFormat="1" ht="15">
      <c r="A38" s="5" t="s">
        <v>76</v>
      </c>
      <c r="B38" s="4" t="s">
        <v>77</v>
      </c>
      <c r="C38" s="3">
        <v>280</v>
      </c>
      <c r="D38" s="39">
        <v>148.437</v>
      </c>
      <c r="E38" s="27">
        <v>146.22</v>
      </c>
      <c r="F38" s="7">
        <f>C38*D38</f>
        <v>41562.36</v>
      </c>
      <c r="G38" s="16">
        <f>C38*E38</f>
        <v>40941.6</v>
      </c>
      <c r="H38" s="16">
        <f t="shared" si="8"/>
        <v>-620.760000000002</v>
      </c>
      <c r="I38" s="71"/>
    </row>
    <row r="39" spans="1:8" ht="15">
      <c r="A39" s="5" t="s">
        <v>5</v>
      </c>
      <c r="B39" s="4" t="s">
        <v>7</v>
      </c>
      <c r="C39" s="3">
        <v>500</v>
      </c>
      <c r="D39" s="39">
        <v>84.38</v>
      </c>
      <c r="E39" s="27">
        <v>174.7</v>
      </c>
      <c r="F39" s="7">
        <f t="shared" si="6"/>
        <v>42190</v>
      </c>
      <c r="G39" s="16">
        <f t="shared" si="7"/>
        <v>87350</v>
      </c>
      <c r="H39" s="16">
        <f t="shared" si="8"/>
        <v>45160</v>
      </c>
    </row>
    <row r="40" spans="1:9" s="24" customFormat="1" ht="15">
      <c r="A40" s="5" t="s">
        <v>63</v>
      </c>
      <c r="B40" s="4" t="s">
        <v>64</v>
      </c>
      <c r="C40" s="3">
        <v>330</v>
      </c>
      <c r="D40" s="39">
        <v>171.3725</v>
      </c>
      <c r="E40" s="27">
        <v>198.83</v>
      </c>
      <c r="F40" s="7">
        <f t="shared" si="6"/>
        <v>56552.925</v>
      </c>
      <c r="G40" s="16">
        <f t="shared" si="7"/>
        <v>65613.90000000001</v>
      </c>
      <c r="H40" s="16">
        <f t="shared" si="8"/>
        <v>9060.975000000006</v>
      </c>
      <c r="I40" s="59"/>
    </row>
    <row r="41" spans="1:8" ht="15">
      <c r="A41" s="5" t="s">
        <v>154</v>
      </c>
      <c r="B41" s="4" t="s">
        <v>155</v>
      </c>
      <c r="C41" s="2">
        <v>350</v>
      </c>
      <c r="D41" s="39">
        <v>127.6604</v>
      </c>
      <c r="E41" s="27">
        <v>114.53</v>
      </c>
      <c r="F41" s="7">
        <f>C41*D41</f>
        <v>44681.14</v>
      </c>
      <c r="G41" s="16">
        <f>C41*E41</f>
        <v>40085.5</v>
      </c>
      <c r="H41" s="16">
        <f t="shared" si="8"/>
        <v>-4595.639999999999</v>
      </c>
    </row>
    <row r="42" spans="1:8" ht="15">
      <c r="A42" s="5" t="s">
        <v>152</v>
      </c>
      <c r="B42" s="4" t="s">
        <v>153</v>
      </c>
      <c r="C42" s="2">
        <v>235</v>
      </c>
      <c r="D42" s="39">
        <v>286.3883</v>
      </c>
      <c r="E42" s="27">
        <v>263.63</v>
      </c>
      <c r="F42" s="7">
        <f>C42*D42</f>
        <v>67301.25050000001</v>
      </c>
      <c r="G42" s="16">
        <f>C42*E42</f>
        <v>61953.049999999996</v>
      </c>
      <c r="H42" s="16">
        <f t="shared" si="8"/>
        <v>-5348.200500000014</v>
      </c>
    </row>
    <row r="43" spans="1:8" ht="15">
      <c r="A43" s="5" t="s">
        <v>15</v>
      </c>
      <c r="B43" s="4" t="s">
        <v>14</v>
      </c>
      <c r="C43" s="2">
        <v>561</v>
      </c>
      <c r="D43" s="39">
        <v>45.1496</v>
      </c>
      <c r="E43" s="49">
        <v>96.08</v>
      </c>
      <c r="F43" s="7">
        <f t="shared" si="6"/>
        <v>25328.9256</v>
      </c>
      <c r="G43" s="16">
        <f t="shared" si="7"/>
        <v>53900.88</v>
      </c>
      <c r="H43" s="16">
        <f t="shared" si="8"/>
        <v>28571.9544</v>
      </c>
    </row>
    <row r="44" spans="1:8" ht="15">
      <c r="A44" s="5" t="s">
        <v>143</v>
      </c>
      <c r="B44" s="4" t="s">
        <v>144</v>
      </c>
      <c r="C44" s="2">
        <v>200</v>
      </c>
      <c r="D44" s="39">
        <v>111.3105</v>
      </c>
      <c r="E44" s="39">
        <v>102.39</v>
      </c>
      <c r="F44" s="7">
        <f>C44*D44</f>
        <v>22262.100000000002</v>
      </c>
      <c r="G44" s="16">
        <f>C44*E44</f>
        <v>20478</v>
      </c>
      <c r="H44" s="16">
        <f t="shared" si="8"/>
        <v>-1784.1000000000022</v>
      </c>
    </row>
    <row r="45" spans="1:8" ht="15">
      <c r="A45" s="5" t="s">
        <v>147</v>
      </c>
      <c r="B45" s="4" t="s">
        <v>148</v>
      </c>
      <c r="C45" s="2">
        <v>350</v>
      </c>
      <c r="D45" s="39">
        <v>298.6338</v>
      </c>
      <c r="E45" s="27">
        <v>227.64</v>
      </c>
      <c r="F45" s="7">
        <f>C45*D45</f>
        <v>104521.83</v>
      </c>
      <c r="G45" s="16">
        <f>C45*E45</f>
        <v>79674</v>
      </c>
      <c r="H45" s="16">
        <f t="shared" si="8"/>
        <v>-24847.83</v>
      </c>
    </row>
    <row r="46" spans="1:12" ht="15">
      <c r="A46" s="5" t="s">
        <v>21</v>
      </c>
      <c r="B46" s="4" t="s">
        <v>17</v>
      </c>
      <c r="C46" s="2">
        <v>337</v>
      </c>
      <c r="D46" s="39">
        <v>149.8031</v>
      </c>
      <c r="E46" s="27">
        <v>179.53</v>
      </c>
      <c r="F46" s="7">
        <f t="shared" si="6"/>
        <v>50483.6447</v>
      </c>
      <c r="G46" s="16">
        <f t="shared" si="7"/>
        <v>60501.61</v>
      </c>
      <c r="H46" s="16">
        <f t="shared" si="8"/>
        <v>10017.965300000003</v>
      </c>
      <c r="L46" s="27"/>
    </row>
    <row r="47" spans="1:8" ht="15">
      <c r="A47" s="5" t="s">
        <v>46</v>
      </c>
      <c r="B47" s="4" t="s">
        <v>49</v>
      </c>
      <c r="C47" s="2">
        <v>155</v>
      </c>
      <c r="D47" s="39">
        <v>338.1549</v>
      </c>
      <c r="E47" s="27">
        <v>357.87</v>
      </c>
      <c r="F47" s="7">
        <f t="shared" si="6"/>
        <v>52414.0095</v>
      </c>
      <c r="G47" s="16">
        <f t="shared" si="7"/>
        <v>55469.85</v>
      </c>
      <c r="H47" s="16">
        <f t="shared" si="8"/>
        <v>3055.8404999999984</v>
      </c>
    </row>
    <row r="48" spans="1:8" ht="15">
      <c r="A48" s="5" t="s">
        <v>123</v>
      </c>
      <c r="B48" s="4" t="s">
        <v>124</v>
      </c>
      <c r="C48" s="2">
        <v>404</v>
      </c>
      <c r="D48" s="39">
        <v>75.1996</v>
      </c>
      <c r="E48" s="27">
        <v>92.03</v>
      </c>
      <c r="F48" s="7">
        <f t="shared" si="6"/>
        <v>30380.6384</v>
      </c>
      <c r="G48" s="16">
        <f t="shared" si="7"/>
        <v>37180.12</v>
      </c>
      <c r="H48" s="16">
        <f t="shared" si="8"/>
        <v>6799.481600000003</v>
      </c>
    </row>
    <row r="49" spans="1:8" ht="15">
      <c r="A49" s="13" t="s">
        <v>74</v>
      </c>
      <c r="B49" s="26" t="s">
        <v>75</v>
      </c>
      <c r="C49" s="3">
        <v>350</v>
      </c>
      <c r="D49" s="40">
        <v>335.9483</v>
      </c>
      <c r="E49" s="50">
        <v>301.57</v>
      </c>
      <c r="F49" s="7">
        <f t="shared" si="6"/>
        <v>117581.905</v>
      </c>
      <c r="G49" s="16">
        <f t="shared" si="7"/>
        <v>105549.5</v>
      </c>
      <c r="H49" s="16">
        <f t="shared" si="8"/>
        <v>-12032.404999999999</v>
      </c>
    </row>
    <row r="50" spans="1:8" ht="15">
      <c r="A50" s="5" t="s">
        <v>22</v>
      </c>
      <c r="B50" s="4" t="s">
        <v>18</v>
      </c>
      <c r="C50" s="2">
        <v>617</v>
      </c>
      <c r="D50" s="39">
        <v>116.2577</v>
      </c>
      <c r="E50" s="27">
        <v>118.85</v>
      </c>
      <c r="F50" s="7">
        <f t="shared" si="6"/>
        <v>71731.0009</v>
      </c>
      <c r="G50" s="16">
        <f t="shared" si="7"/>
        <v>73330.45</v>
      </c>
      <c r="H50" s="16">
        <f t="shared" si="8"/>
        <v>1599.449099999998</v>
      </c>
    </row>
    <row r="51" spans="1:8" ht="15">
      <c r="A51" s="32" t="s">
        <v>134</v>
      </c>
      <c r="B51" s="26" t="s">
        <v>135</v>
      </c>
      <c r="C51" s="2">
        <v>40</v>
      </c>
      <c r="D51" s="39">
        <v>34.15</v>
      </c>
      <c r="E51" s="27">
        <v>37.96</v>
      </c>
      <c r="F51" s="7">
        <f aca="true" t="shared" si="9" ref="F51:F58">C51*D51</f>
        <v>1366</v>
      </c>
      <c r="G51" s="16">
        <f aca="true" t="shared" si="10" ref="G51:G58">C51*E51</f>
        <v>1518.4</v>
      </c>
      <c r="H51" s="16">
        <f aca="true" t="shared" si="11" ref="H51:H56">G51-F51</f>
        <v>152.4000000000001</v>
      </c>
    </row>
    <row r="52" spans="1:9" s="24" customFormat="1" ht="15">
      <c r="A52" s="35" t="s">
        <v>53</v>
      </c>
      <c r="B52" s="3" t="s">
        <v>54</v>
      </c>
      <c r="C52" s="2">
        <v>208</v>
      </c>
      <c r="D52" s="40">
        <v>76.1684</v>
      </c>
      <c r="E52" s="27">
        <v>123.83</v>
      </c>
      <c r="F52" s="7">
        <f t="shared" si="9"/>
        <v>15843.0272</v>
      </c>
      <c r="G52" s="16">
        <f t="shared" si="10"/>
        <v>25756.64</v>
      </c>
      <c r="H52" s="16">
        <f t="shared" si="11"/>
        <v>9913.612799999999</v>
      </c>
      <c r="I52" s="59"/>
    </row>
    <row r="53" spans="1:9" s="24" customFormat="1" ht="15">
      <c r="A53" s="6" t="s">
        <v>136</v>
      </c>
      <c r="B53" s="26" t="s">
        <v>137</v>
      </c>
      <c r="C53" s="2">
        <v>501</v>
      </c>
      <c r="D53" s="40">
        <v>33.165</v>
      </c>
      <c r="E53" s="9">
        <v>35.46</v>
      </c>
      <c r="F53" s="7">
        <f t="shared" si="9"/>
        <v>16615.665</v>
      </c>
      <c r="G53" s="16">
        <f t="shared" si="10"/>
        <v>17765.46</v>
      </c>
      <c r="H53" s="16">
        <f t="shared" si="11"/>
        <v>1149.7949999999983</v>
      </c>
      <c r="I53" s="63"/>
    </row>
    <row r="54" spans="1:9" s="24" customFormat="1" ht="15">
      <c r="A54" s="5" t="s">
        <v>23</v>
      </c>
      <c r="B54" s="4" t="s">
        <v>19</v>
      </c>
      <c r="C54" s="2">
        <v>592</v>
      </c>
      <c r="D54" s="39">
        <v>59.8281</v>
      </c>
      <c r="E54" s="27">
        <v>51.29</v>
      </c>
      <c r="F54" s="7">
        <f t="shared" si="9"/>
        <v>35418.2352</v>
      </c>
      <c r="G54" s="16">
        <f t="shared" si="10"/>
        <v>30363.68</v>
      </c>
      <c r="H54" s="16">
        <f t="shared" si="11"/>
        <v>-5054.5552000000025</v>
      </c>
      <c r="I54" s="63"/>
    </row>
    <row r="55" spans="1:9" s="24" customFormat="1" ht="15">
      <c r="A55" s="6" t="s">
        <v>132</v>
      </c>
      <c r="B55" s="26" t="s">
        <v>133</v>
      </c>
      <c r="C55" s="2">
        <v>405</v>
      </c>
      <c r="D55" s="40">
        <v>15.4801</v>
      </c>
      <c r="E55" s="9">
        <v>12.27</v>
      </c>
      <c r="F55" s="7">
        <f t="shared" si="9"/>
        <v>6269.4405</v>
      </c>
      <c r="G55" s="16">
        <f t="shared" si="10"/>
        <v>4969.349999999999</v>
      </c>
      <c r="H55" s="16">
        <f t="shared" si="11"/>
        <v>-1300.0905000000002</v>
      </c>
      <c r="I55" s="62"/>
    </row>
    <row r="56" spans="1:9" s="24" customFormat="1" ht="15">
      <c r="A56" s="6" t="s">
        <v>141</v>
      </c>
      <c r="B56" s="26" t="s">
        <v>142</v>
      </c>
      <c r="C56" s="2">
        <v>255</v>
      </c>
      <c r="D56" s="40">
        <v>221.414</v>
      </c>
      <c r="E56" s="9">
        <v>212.17</v>
      </c>
      <c r="F56" s="7">
        <f t="shared" si="9"/>
        <v>56460.57</v>
      </c>
      <c r="G56" s="16">
        <f t="shared" si="10"/>
        <v>54103.35</v>
      </c>
      <c r="H56" s="16">
        <f t="shared" si="11"/>
        <v>-2357.220000000001</v>
      </c>
      <c r="I56" s="65"/>
    </row>
    <row r="57" spans="1:9" s="24" customFormat="1" ht="15">
      <c r="A57" s="6" t="s">
        <v>164</v>
      </c>
      <c r="B57" s="26" t="s">
        <v>165</v>
      </c>
      <c r="C57" s="2">
        <v>154</v>
      </c>
      <c r="D57" s="40">
        <v>24.6811</v>
      </c>
      <c r="E57" s="9">
        <v>18.45</v>
      </c>
      <c r="F57" s="7">
        <f>C57*D57</f>
        <v>3800.8894</v>
      </c>
      <c r="G57" s="16">
        <f>C57*E57</f>
        <v>2841.2999999999997</v>
      </c>
      <c r="H57" s="16">
        <f>G57-F57</f>
        <v>-959.5894000000003</v>
      </c>
      <c r="I57" s="73"/>
    </row>
    <row r="58" spans="1:8" ht="15">
      <c r="A58" s="5" t="s">
        <v>24</v>
      </c>
      <c r="B58" s="4" t="s">
        <v>20</v>
      </c>
      <c r="C58" s="2">
        <v>434</v>
      </c>
      <c r="D58" s="39">
        <v>139.9027</v>
      </c>
      <c r="E58" s="9">
        <v>128.63</v>
      </c>
      <c r="F58" s="7">
        <f t="shared" si="9"/>
        <v>60717.7718</v>
      </c>
      <c r="G58" s="16">
        <f t="shared" si="10"/>
        <v>55825.42</v>
      </c>
      <c r="H58" s="16">
        <f>G58-F58</f>
        <v>-4892.351800000004</v>
      </c>
    </row>
    <row r="59" spans="1:8" ht="15">
      <c r="A59" s="30" t="s">
        <v>45</v>
      </c>
      <c r="B59" s="4"/>
      <c r="C59" s="2"/>
      <c r="D59" s="4"/>
      <c r="E59" s="27"/>
      <c r="F59" s="60">
        <f>SUM(F34:F58)</f>
        <v>1150554.8703</v>
      </c>
      <c r="G59" s="60">
        <f>SUM(G34:G58)</f>
        <v>1225258.09</v>
      </c>
      <c r="H59" s="60">
        <f>SUM(H34:H58)</f>
        <v>74703.21969999999</v>
      </c>
    </row>
    <row r="60" spans="3:6" ht="15">
      <c r="C60" s="2"/>
      <c r="E60" s="29"/>
      <c r="F60" s="4"/>
    </row>
    <row r="61" spans="1:6" ht="15">
      <c r="A61" s="25" t="s">
        <v>38</v>
      </c>
      <c r="C61" s="2"/>
      <c r="E61" s="29"/>
      <c r="F61" s="4"/>
    </row>
    <row r="62" spans="1:6" ht="15">
      <c r="A62" s="15" t="s">
        <v>32</v>
      </c>
      <c r="C62" s="2"/>
      <c r="E62" s="29"/>
      <c r="F62" s="4"/>
    </row>
    <row r="63" spans="1:8" ht="15">
      <c r="A63" s="6" t="s">
        <v>28</v>
      </c>
      <c r="B63" s="4" t="s">
        <v>10</v>
      </c>
      <c r="C63" s="57">
        <v>102</v>
      </c>
      <c r="D63" s="38">
        <v>36.444</v>
      </c>
      <c r="E63" s="39">
        <v>63.96</v>
      </c>
      <c r="F63" s="7">
        <f>C63*D63</f>
        <v>3717.2880000000005</v>
      </c>
      <c r="G63" s="16">
        <f>C63*E63</f>
        <v>6523.92</v>
      </c>
      <c r="H63" s="16">
        <f>G63-F63</f>
        <v>2806.6319999999996</v>
      </c>
    </row>
    <row r="64" spans="1:9" s="28" customFormat="1" ht="15">
      <c r="A64" s="13" t="s">
        <v>47</v>
      </c>
      <c r="B64" s="26" t="s">
        <v>48</v>
      </c>
      <c r="C64" s="2">
        <v>533</v>
      </c>
      <c r="D64" s="40">
        <v>51.3024</v>
      </c>
      <c r="E64" s="40">
        <v>58.43</v>
      </c>
      <c r="F64" s="7">
        <f>C64*D64</f>
        <v>27344.1792</v>
      </c>
      <c r="G64" s="16">
        <f>C64*E64</f>
        <v>31143.19</v>
      </c>
      <c r="H64" s="16">
        <f>G64-F64</f>
        <v>3799.0108</v>
      </c>
      <c r="I64" s="3"/>
    </row>
    <row r="65" spans="1:9" s="24" customFormat="1" ht="15">
      <c r="A65" s="30" t="s">
        <v>44</v>
      </c>
      <c r="B65" s="31"/>
      <c r="C65" s="56"/>
      <c r="D65" s="42"/>
      <c r="E65" s="42"/>
      <c r="F65" s="60">
        <f>SUM(F63:F64)</f>
        <v>31061.4672</v>
      </c>
      <c r="G65" s="60">
        <f>SUM(G63:G64)</f>
        <v>37667.11</v>
      </c>
      <c r="H65" s="60">
        <f>SUM(H63:H64)</f>
        <v>6605.6428</v>
      </c>
      <c r="I65" s="59"/>
    </row>
    <row r="66" spans="1:6" ht="15">
      <c r="A66" s="15"/>
      <c r="C66" s="2"/>
      <c r="D66" s="43"/>
      <c r="E66" s="43"/>
      <c r="F66" s="4"/>
    </row>
    <row r="67" spans="1:6" ht="15">
      <c r="A67" s="15" t="s">
        <v>33</v>
      </c>
      <c r="C67" s="2"/>
      <c r="D67" s="43"/>
      <c r="E67" s="43"/>
      <c r="F67" s="4"/>
    </row>
    <row r="68" spans="1:9" s="28" customFormat="1" ht="15">
      <c r="A68" s="13" t="s">
        <v>42</v>
      </c>
      <c r="B68" s="26" t="s">
        <v>43</v>
      </c>
      <c r="C68" s="2">
        <v>345</v>
      </c>
      <c r="D68" s="41">
        <v>81.7922</v>
      </c>
      <c r="E68" s="41">
        <v>136.73</v>
      </c>
      <c r="F68" s="9">
        <f>C68*D68</f>
        <v>28218.308999999997</v>
      </c>
      <c r="G68" s="14">
        <f>C68*E68</f>
        <v>47171.85</v>
      </c>
      <c r="H68" s="14">
        <f>G68-F68</f>
        <v>18953.541</v>
      </c>
      <c r="I68" s="3"/>
    </row>
    <row r="69" spans="1:8" ht="15">
      <c r="A69" t="s">
        <v>40</v>
      </c>
      <c r="B69" s="26" t="s">
        <v>41</v>
      </c>
      <c r="C69" s="11">
        <v>435</v>
      </c>
      <c r="D69" s="41">
        <v>34.6752</v>
      </c>
      <c r="E69" s="41">
        <v>48.67</v>
      </c>
      <c r="F69" s="9">
        <f>C69*D69</f>
        <v>15083.711999999998</v>
      </c>
      <c r="G69" s="14">
        <f>C69*E69</f>
        <v>21171.45</v>
      </c>
      <c r="H69" s="14">
        <f>G69-F69</f>
        <v>6087.738000000003</v>
      </c>
    </row>
    <row r="70" spans="1:9" s="28" customFormat="1" ht="15">
      <c r="A70" s="32" t="s">
        <v>93</v>
      </c>
      <c r="B70" s="26" t="s">
        <v>49</v>
      </c>
      <c r="C70" s="2">
        <v>509</v>
      </c>
      <c r="D70" s="41">
        <v>155.6472</v>
      </c>
      <c r="E70" s="27">
        <v>357.87</v>
      </c>
      <c r="F70" s="9">
        <f>C70*D70</f>
        <v>79224.4248</v>
      </c>
      <c r="G70" s="14">
        <f>C70*E70</f>
        <v>182155.83000000002</v>
      </c>
      <c r="H70" s="14">
        <f>G70-F70</f>
        <v>102931.40520000002</v>
      </c>
      <c r="I70" s="3"/>
    </row>
    <row r="71" spans="1:9" s="28" customFormat="1" ht="15">
      <c r="A71" s="32" t="s">
        <v>50</v>
      </c>
      <c r="B71" s="26" t="s">
        <v>51</v>
      </c>
      <c r="C71" s="2">
        <v>202</v>
      </c>
      <c r="D71" s="41">
        <v>70.8826</v>
      </c>
      <c r="E71" s="41">
        <v>271.87</v>
      </c>
      <c r="F71" s="9">
        <f>C71*D71</f>
        <v>14318.285199999998</v>
      </c>
      <c r="G71" s="14">
        <f>C71*E71</f>
        <v>54917.74</v>
      </c>
      <c r="H71" s="14">
        <f>G71-F71</f>
        <v>40599.4548</v>
      </c>
      <c r="I71" s="3"/>
    </row>
    <row r="72" spans="1:9" s="28" customFormat="1" ht="15">
      <c r="A72" t="s">
        <v>91</v>
      </c>
      <c r="B72" s="26" t="s">
        <v>92</v>
      </c>
      <c r="C72" s="2">
        <v>92</v>
      </c>
      <c r="D72" s="41">
        <v>198.903</v>
      </c>
      <c r="E72" s="41">
        <v>234.5</v>
      </c>
      <c r="F72" s="9">
        <f>C72*D72</f>
        <v>18299.076</v>
      </c>
      <c r="G72" s="14">
        <f>C72*E72</f>
        <v>21574</v>
      </c>
      <c r="H72" s="16">
        <f>G72-F72</f>
        <v>3274.923999999999</v>
      </c>
      <c r="I72" s="3"/>
    </row>
    <row r="73" spans="1:9" s="24" customFormat="1" ht="15">
      <c r="A73" s="30" t="s">
        <v>45</v>
      </c>
      <c r="B73" s="31"/>
      <c r="C73" s="56"/>
      <c r="D73" s="42"/>
      <c r="E73" s="23"/>
      <c r="F73" s="60">
        <f>SUM(F68:F72)</f>
        <v>155143.80699999997</v>
      </c>
      <c r="G73" s="60">
        <f>SUM(G68:G72)</f>
        <v>326990.87</v>
      </c>
      <c r="H73" s="51">
        <f>SUM(H68:H72)</f>
        <v>171847.06300000002</v>
      </c>
      <c r="I73" s="59"/>
    </row>
    <row r="74" spans="1:9" s="24" customFormat="1" ht="15">
      <c r="A74" s="30"/>
      <c r="B74" s="52"/>
      <c r="C74" s="56"/>
      <c r="D74" s="52"/>
      <c r="E74" s="52"/>
      <c r="F74" s="60"/>
      <c r="G74" s="60"/>
      <c r="H74" s="60"/>
      <c r="I74" s="59"/>
    </row>
    <row r="75" spans="1:9" s="24" customFormat="1" ht="15">
      <c r="A75" s="25" t="s">
        <v>39</v>
      </c>
      <c r="B75" s="52"/>
      <c r="C75" s="56"/>
      <c r="D75" s="42"/>
      <c r="E75" s="52"/>
      <c r="F75" s="60"/>
      <c r="G75" s="60"/>
      <c r="H75" s="60"/>
      <c r="I75" s="59"/>
    </row>
    <row r="76" spans="1:9" s="24" customFormat="1" ht="15">
      <c r="A76" s="15" t="s">
        <v>32</v>
      </c>
      <c r="C76" s="58"/>
      <c r="D76" s="48"/>
      <c r="F76" s="60"/>
      <c r="G76" s="60"/>
      <c r="H76" s="60"/>
      <c r="I76" s="59"/>
    </row>
    <row r="77" spans="1:8" ht="15">
      <c r="A77" s="6" t="s">
        <v>100</v>
      </c>
      <c r="B77" s="4" t="s">
        <v>101</v>
      </c>
      <c r="C77" s="57">
        <v>1008</v>
      </c>
      <c r="D77" s="38">
        <v>56.0399</v>
      </c>
      <c r="E77" s="39">
        <v>90.25</v>
      </c>
      <c r="F77" s="7">
        <f>C77*D77</f>
        <v>56488.2192</v>
      </c>
      <c r="G77" s="16">
        <f>C77*E77</f>
        <v>90972</v>
      </c>
      <c r="H77" s="16">
        <f>G77-F77</f>
        <v>34483.7808</v>
      </c>
    </row>
    <row r="78" spans="1:9" s="24" customFormat="1" ht="15">
      <c r="A78" s="30" t="s">
        <v>44</v>
      </c>
      <c r="B78" s="52"/>
      <c r="C78" s="56"/>
      <c r="D78" s="42"/>
      <c r="E78" s="42"/>
      <c r="F78" s="60">
        <f>SUM(F77:F77)</f>
        <v>56488.2192</v>
      </c>
      <c r="G78" s="60">
        <f>SUM(G77:G77)</f>
        <v>90972</v>
      </c>
      <c r="H78" s="60">
        <f>SUM(H77:H77)</f>
        <v>34483.7808</v>
      </c>
      <c r="I78" s="59"/>
    </row>
    <row r="79" spans="1:9" s="24" customFormat="1" ht="15">
      <c r="A79" s="30"/>
      <c r="B79" s="53"/>
      <c r="C79" s="56"/>
      <c r="D79" s="42"/>
      <c r="E79" s="42"/>
      <c r="F79" s="60"/>
      <c r="G79" s="60"/>
      <c r="H79" s="60"/>
      <c r="I79" s="59"/>
    </row>
    <row r="80" spans="1:9" ht="15">
      <c r="A80" s="15" t="s">
        <v>33</v>
      </c>
      <c r="B80" s="2"/>
      <c r="C80" s="2"/>
      <c r="D80" s="38"/>
      <c r="E80" s="26"/>
      <c r="F80" s="12"/>
      <c r="G80" s="16"/>
      <c r="H80" s="16"/>
      <c r="I80" s="11"/>
    </row>
    <row r="81" spans="1:9" ht="15">
      <c r="A81" s="32" t="s">
        <v>116</v>
      </c>
      <c r="B81" s="11" t="s">
        <v>117</v>
      </c>
      <c r="C81" s="2">
        <v>100</v>
      </c>
      <c r="D81" s="40">
        <v>86.223</v>
      </c>
      <c r="E81" s="50">
        <v>90.06</v>
      </c>
      <c r="F81" s="7">
        <f>C81*D81</f>
        <v>8622.3</v>
      </c>
      <c r="G81" s="16">
        <f>C81*E81</f>
        <v>9006</v>
      </c>
      <c r="H81" s="16">
        <f>G81-F81</f>
        <v>383.7000000000007</v>
      </c>
      <c r="I81" s="11"/>
    </row>
    <row r="82" spans="1:9" ht="15">
      <c r="A82" s="32" t="s">
        <v>118</v>
      </c>
      <c r="B82" s="11" t="s">
        <v>119</v>
      </c>
      <c r="C82" s="2">
        <v>455</v>
      </c>
      <c r="D82" s="40">
        <v>362.3388</v>
      </c>
      <c r="E82" s="50">
        <v>440.11</v>
      </c>
      <c r="F82" s="7">
        <f>C82*D82</f>
        <v>164864.154</v>
      </c>
      <c r="G82" s="16">
        <f>C82*E82</f>
        <v>200250.05000000002</v>
      </c>
      <c r="H82" s="16">
        <f>G82-F82</f>
        <v>35385.89600000001</v>
      </c>
      <c r="I82" s="11"/>
    </row>
    <row r="83" spans="1:9" ht="15">
      <c r="A83" s="32" t="s">
        <v>115</v>
      </c>
      <c r="B83" s="26" t="s">
        <v>108</v>
      </c>
      <c r="C83" s="2">
        <v>306</v>
      </c>
      <c r="D83" s="40">
        <v>58.5392</v>
      </c>
      <c r="E83" s="50">
        <v>95.12</v>
      </c>
      <c r="F83" s="7">
        <f>C83*D83</f>
        <v>17912.9952</v>
      </c>
      <c r="G83" s="16">
        <f>C83*E83</f>
        <v>29106.72</v>
      </c>
      <c r="H83" s="16">
        <f>G83-F83</f>
        <v>11193.7248</v>
      </c>
      <c r="I83" s="11"/>
    </row>
    <row r="84" spans="1:9" ht="15">
      <c r="A84" s="30" t="s">
        <v>45</v>
      </c>
      <c r="B84" s="54"/>
      <c r="C84" s="56"/>
      <c r="D84" s="47"/>
      <c r="E84" s="23"/>
      <c r="F84" s="60">
        <f>SUM(F81:F83)</f>
        <v>191399.4492</v>
      </c>
      <c r="G84" s="60">
        <f>SUM(G81:G83)</f>
        <v>238362.77000000002</v>
      </c>
      <c r="H84" s="60">
        <f>SUM(H83:H83)</f>
        <v>11193.7248</v>
      </c>
      <c r="I84" s="11"/>
    </row>
    <row r="85" spans="1:9" ht="15">
      <c r="A85" s="30"/>
      <c r="B85" s="2"/>
      <c r="C85" s="56"/>
      <c r="D85" s="38"/>
      <c r="E85" s="23"/>
      <c r="F85" s="17"/>
      <c r="G85" s="17"/>
      <c r="H85" s="17"/>
      <c r="I85" s="11"/>
    </row>
    <row r="86" spans="1:9" ht="15">
      <c r="A86" s="25" t="s">
        <v>120</v>
      </c>
      <c r="B86" s="2"/>
      <c r="C86" s="56"/>
      <c r="D86" s="38"/>
      <c r="E86" s="23"/>
      <c r="F86" s="17"/>
      <c r="G86" s="17"/>
      <c r="H86" s="17"/>
      <c r="I86" s="11"/>
    </row>
    <row r="87" spans="1:9" s="24" customFormat="1" ht="15">
      <c r="A87" s="15" t="s">
        <v>32</v>
      </c>
      <c r="C87" s="58"/>
      <c r="D87" s="48"/>
      <c r="F87" s="68"/>
      <c r="G87" s="68"/>
      <c r="H87" s="68"/>
      <c r="I87" s="67"/>
    </row>
    <row r="88" spans="1:8" ht="15">
      <c r="A88" s="13" t="s">
        <v>81</v>
      </c>
      <c r="B88" s="11" t="s">
        <v>82</v>
      </c>
      <c r="C88" s="2">
        <v>641</v>
      </c>
      <c r="D88" s="38">
        <v>131.4207</v>
      </c>
      <c r="E88" s="27">
        <v>137.59</v>
      </c>
      <c r="F88" s="7">
        <f>C88*D88</f>
        <v>84240.66870000001</v>
      </c>
      <c r="G88" s="16">
        <f>C88*E88</f>
        <v>88195.19</v>
      </c>
      <c r="H88" s="16">
        <f>G88-F88</f>
        <v>3954.521299999993</v>
      </c>
    </row>
    <row r="89" spans="1:9" s="24" customFormat="1" ht="15">
      <c r="A89" s="30" t="s">
        <v>44</v>
      </c>
      <c r="B89" s="67"/>
      <c r="C89" s="69"/>
      <c r="D89" s="42"/>
      <c r="E89" s="42"/>
      <c r="F89" s="68">
        <f>SUM(F88:F88)</f>
        <v>84240.66870000001</v>
      </c>
      <c r="G89" s="68">
        <f>SUM(G88:G88)</f>
        <v>88195.19</v>
      </c>
      <c r="H89" s="68">
        <f>SUM(H88:H88)</f>
        <v>3954.521299999993</v>
      </c>
      <c r="I89" s="67"/>
    </row>
    <row r="90" spans="1:9" ht="15">
      <c r="A90" s="25"/>
      <c r="B90" s="2"/>
      <c r="C90" s="69"/>
      <c r="D90" s="38"/>
      <c r="E90" s="23"/>
      <c r="F90" s="17"/>
      <c r="G90" s="17"/>
      <c r="H90" s="17"/>
      <c r="I90" s="11"/>
    </row>
    <row r="91" spans="1:9" ht="15">
      <c r="A91" s="15" t="s">
        <v>33</v>
      </c>
      <c r="B91" s="2"/>
      <c r="C91" s="2"/>
      <c r="D91" s="38"/>
      <c r="E91" s="26"/>
      <c r="F91" s="12"/>
      <c r="G91" s="16"/>
      <c r="H91" s="16"/>
      <c r="I91" s="11"/>
    </row>
    <row r="92" spans="1:9" ht="15">
      <c r="A92" s="32" t="s">
        <v>70</v>
      </c>
      <c r="B92" s="26" t="s">
        <v>71</v>
      </c>
      <c r="C92" s="2">
        <v>300</v>
      </c>
      <c r="D92" s="40">
        <v>357.6997</v>
      </c>
      <c r="E92" s="50">
        <v>349.48</v>
      </c>
      <c r="F92" s="7">
        <f>C92*D92</f>
        <v>107309.91</v>
      </c>
      <c r="G92" s="16">
        <f>C92*E92</f>
        <v>104844</v>
      </c>
      <c r="H92" s="16">
        <f>G92-F92</f>
        <v>-2465.9100000000035</v>
      </c>
      <c r="I92" s="11"/>
    </row>
    <row r="93" spans="1:9" ht="15">
      <c r="A93" s="30" t="s">
        <v>45</v>
      </c>
      <c r="B93" s="55"/>
      <c r="C93" s="55"/>
      <c r="D93" s="47"/>
      <c r="E93" s="23"/>
      <c r="F93" s="60">
        <f>SUM(F92:F92)</f>
        <v>107309.91</v>
      </c>
      <c r="G93" s="60">
        <f>SUM(G92:G92)</f>
        <v>104844</v>
      </c>
      <c r="H93" s="60">
        <f>SUM(H92)</f>
        <v>-2465.9100000000035</v>
      </c>
      <c r="I93" s="11"/>
    </row>
    <row r="94" spans="1:9" s="24" customFormat="1" ht="15">
      <c r="A94" s="30"/>
      <c r="B94" s="53"/>
      <c r="C94" s="53"/>
      <c r="D94" s="42"/>
      <c r="E94" s="42"/>
      <c r="F94" s="60"/>
      <c r="G94" s="60"/>
      <c r="H94" s="60"/>
      <c r="I94" s="59"/>
    </row>
    <row r="95" spans="1:9" s="24" customFormat="1" ht="15">
      <c r="A95" s="22" t="s">
        <v>130</v>
      </c>
      <c r="B95" s="33"/>
      <c r="C95" s="33"/>
      <c r="F95" s="60">
        <f>F15+F31+F65+F78+F89</f>
        <v>647310.4049000001</v>
      </c>
      <c r="G95" s="72">
        <f>G15+G31+G65+G78+G89</f>
        <v>784832.74</v>
      </c>
      <c r="H95" s="17">
        <f>G95-F95</f>
        <v>137522.3350999999</v>
      </c>
      <c r="I95" s="59"/>
    </row>
    <row r="96" spans="1:9" s="24" customFormat="1" ht="15">
      <c r="A96" s="22" t="s">
        <v>131</v>
      </c>
      <c r="B96" s="33"/>
      <c r="C96" s="33"/>
      <c r="F96" s="60">
        <f>F20+F59+F73+F84+F93</f>
        <v>1748794.8583</v>
      </c>
      <c r="G96" s="72">
        <f>G20+G59+G73+G84+G93</f>
        <v>2133728.39</v>
      </c>
      <c r="H96" s="17">
        <f>G96-F96</f>
        <v>384933.53170000017</v>
      </c>
      <c r="I96" s="59"/>
    </row>
    <row r="97" spans="1:9" s="24" customFormat="1" ht="15">
      <c r="A97" s="22"/>
      <c r="B97" s="33"/>
      <c r="C97" s="33"/>
      <c r="F97" s="60"/>
      <c r="G97" s="60"/>
      <c r="H97" s="17"/>
      <c r="I97" s="59"/>
    </row>
    <row r="98" spans="1:9" s="24" customFormat="1" ht="15">
      <c r="A98" s="76" t="s">
        <v>52</v>
      </c>
      <c r="B98" s="76"/>
      <c r="C98" s="76"/>
      <c r="D98" s="76"/>
      <c r="E98" s="76"/>
      <c r="F98" s="76"/>
      <c r="G98" s="76"/>
      <c r="H98" s="76"/>
      <c r="I98" s="59"/>
    </row>
    <row r="99" spans="1:9" s="24" customFormat="1" ht="15">
      <c r="A99" s="30"/>
      <c r="B99" s="33"/>
      <c r="C99" s="33"/>
      <c r="D99" s="33"/>
      <c r="E99" s="33"/>
      <c r="F99" s="60"/>
      <c r="G99" s="60"/>
      <c r="H99" s="60"/>
      <c r="I99" s="59"/>
    </row>
    <row r="100" spans="1:6" ht="15">
      <c r="A100" s="25" t="s">
        <v>121</v>
      </c>
      <c r="C100" s="3"/>
      <c r="F100" s="4"/>
    </row>
    <row r="101" spans="1:6" ht="15">
      <c r="A101" s="15" t="s">
        <v>33</v>
      </c>
      <c r="C101" s="3"/>
      <c r="D101" s="43"/>
      <c r="E101" s="29"/>
      <c r="F101" s="4"/>
    </row>
    <row r="102" spans="1:8" ht="15">
      <c r="A102" s="32" t="s">
        <v>90</v>
      </c>
      <c r="B102" s="26" t="s">
        <v>89</v>
      </c>
      <c r="C102" s="3">
        <v>426</v>
      </c>
      <c r="D102" s="39">
        <v>249.9202</v>
      </c>
      <c r="E102" s="49">
        <v>255.94</v>
      </c>
      <c r="F102" s="7">
        <f aca="true" t="shared" si="12" ref="F102:F109">C102*D102</f>
        <v>106466.0052</v>
      </c>
      <c r="G102" s="16">
        <f aca="true" t="shared" si="13" ref="G102:G109">C102*E102</f>
        <v>109030.44</v>
      </c>
      <c r="H102" s="16">
        <f aca="true" t="shared" si="14" ref="H102:H109">G102-F102</f>
        <v>2564.4348000000027</v>
      </c>
    </row>
    <row r="103" spans="1:8" ht="15">
      <c r="A103" s="5" t="s">
        <v>5</v>
      </c>
      <c r="B103" s="4" t="s">
        <v>7</v>
      </c>
      <c r="C103" s="2">
        <v>320</v>
      </c>
      <c r="D103" s="39">
        <v>114.6456</v>
      </c>
      <c r="E103" s="27">
        <v>174.7</v>
      </c>
      <c r="F103" s="7">
        <f t="shared" si="12"/>
        <v>36686.592000000004</v>
      </c>
      <c r="G103" s="16">
        <f t="shared" si="13"/>
        <v>55904</v>
      </c>
      <c r="H103" s="16">
        <f t="shared" si="14"/>
        <v>19217.407999999996</v>
      </c>
    </row>
    <row r="104" spans="1:8" ht="15">
      <c r="A104" s="5" t="s">
        <v>6</v>
      </c>
      <c r="B104" s="4" t="s">
        <v>8</v>
      </c>
      <c r="C104" s="2">
        <v>418</v>
      </c>
      <c r="D104" s="39">
        <v>46.7571</v>
      </c>
      <c r="E104" s="49">
        <v>45.05</v>
      </c>
      <c r="F104" s="7">
        <f t="shared" si="12"/>
        <v>19544.467800000002</v>
      </c>
      <c r="G104" s="16">
        <f t="shared" si="13"/>
        <v>18830.899999999998</v>
      </c>
      <c r="H104" s="16">
        <f t="shared" si="14"/>
        <v>-713.5678000000044</v>
      </c>
    </row>
    <row r="105" spans="1:8" ht="15">
      <c r="A105" s="32" t="s">
        <v>162</v>
      </c>
      <c r="B105" s="26" t="s">
        <v>163</v>
      </c>
      <c r="C105" s="3">
        <v>85</v>
      </c>
      <c r="D105" s="39">
        <v>29.926</v>
      </c>
      <c r="E105" s="49">
        <v>24.78</v>
      </c>
      <c r="F105" s="7">
        <f>C105*D105</f>
        <v>2543.71</v>
      </c>
      <c r="G105" s="16">
        <f>C105*E105</f>
        <v>2106.3</v>
      </c>
      <c r="H105" s="16">
        <f>G105-F105</f>
        <v>-437.40999999999985</v>
      </c>
    </row>
    <row r="106" spans="1:8" ht="15">
      <c r="A106" s="5" t="s">
        <v>94</v>
      </c>
      <c r="B106" s="4" t="s">
        <v>14</v>
      </c>
      <c r="C106" s="2">
        <v>426</v>
      </c>
      <c r="D106" s="39">
        <v>55.1733</v>
      </c>
      <c r="E106" s="49">
        <v>96.08</v>
      </c>
      <c r="F106" s="7">
        <f t="shared" si="12"/>
        <v>23503.8258</v>
      </c>
      <c r="G106" s="16">
        <f t="shared" si="13"/>
        <v>40930.08</v>
      </c>
      <c r="H106" s="16">
        <f t="shared" si="14"/>
        <v>17426.254200000003</v>
      </c>
    </row>
    <row r="107" spans="1:8" ht="15">
      <c r="A107" s="5" t="s">
        <v>85</v>
      </c>
      <c r="B107" s="4" t="s">
        <v>86</v>
      </c>
      <c r="C107" s="2">
        <v>300</v>
      </c>
      <c r="D107" s="39">
        <v>66.61</v>
      </c>
      <c r="E107" s="49">
        <v>61.85</v>
      </c>
      <c r="F107" s="7">
        <f t="shared" si="12"/>
        <v>19983</v>
      </c>
      <c r="G107" s="16">
        <f t="shared" si="13"/>
        <v>18555</v>
      </c>
      <c r="H107" s="16">
        <f t="shared" si="14"/>
        <v>-1428</v>
      </c>
    </row>
    <row r="108" spans="1:8" ht="15">
      <c r="A108" s="32" t="s">
        <v>115</v>
      </c>
      <c r="B108" s="26" t="s">
        <v>108</v>
      </c>
      <c r="C108" s="3">
        <v>414</v>
      </c>
      <c r="D108" s="40">
        <v>124.5233</v>
      </c>
      <c r="E108" s="50">
        <v>94.83</v>
      </c>
      <c r="F108" s="7">
        <f t="shared" si="12"/>
        <v>51552.6462</v>
      </c>
      <c r="G108" s="16">
        <f t="shared" si="13"/>
        <v>39259.62</v>
      </c>
      <c r="H108" s="16">
        <f t="shared" si="14"/>
        <v>-12293.0262</v>
      </c>
    </row>
    <row r="109" spans="1:8" ht="15">
      <c r="A109" s="32" t="s">
        <v>113</v>
      </c>
      <c r="B109" s="26" t="s">
        <v>114</v>
      </c>
      <c r="C109" s="3">
        <v>320</v>
      </c>
      <c r="D109" s="40">
        <v>31.5787</v>
      </c>
      <c r="E109" s="50">
        <v>26.86</v>
      </c>
      <c r="F109" s="7">
        <f t="shared" si="12"/>
        <v>10105.184000000001</v>
      </c>
      <c r="G109" s="16">
        <f t="shared" si="13"/>
        <v>8595.2</v>
      </c>
      <c r="H109" s="16">
        <f t="shared" si="14"/>
        <v>-1509.9840000000004</v>
      </c>
    </row>
    <row r="110" spans="1:8" ht="15">
      <c r="A110" s="30" t="s">
        <v>45</v>
      </c>
      <c r="B110" s="45"/>
      <c r="C110" s="45"/>
      <c r="D110" s="42"/>
      <c r="E110" s="23"/>
      <c r="F110" s="60">
        <f>SUM(F102:F109)</f>
        <v>270385.43100000004</v>
      </c>
      <c r="G110" s="60">
        <f>SUM(G102:G109)</f>
        <v>293211.54</v>
      </c>
      <c r="H110" s="60">
        <f>SUM(H102:H109)</f>
        <v>22826.109</v>
      </c>
    </row>
    <row r="111" spans="1:8" ht="15">
      <c r="A111" s="30"/>
      <c r="B111" s="36"/>
      <c r="C111" s="36"/>
      <c r="D111" s="42"/>
      <c r="E111" s="23"/>
      <c r="F111" s="60"/>
      <c r="G111" s="60"/>
      <c r="H111" s="60"/>
    </row>
    <row r="112" spans="1:8" ht="15">
      <c r="A112" s="25" t="s">
        <v>122</v>
      </c>
      <c r="B112" s="4"/>
      <c r="C112" s="2"/>
      <c r="D112" s="41"/>
      <c r="E112" s="27"/>
      <c r="G112" s="16"/>
      <c r="H112" s="16"/>
    </row>
    <row r="113" spans="1:6" ht="15">
      <c r="A113" s="15" t="s">
        <v>33</v>
      </c>
      <c r="C113" s="3"/>
      <c r="D113" s="43"/>
      <c r="E113" s="29"/>
      <c r="F113" s="4"/>
    </row>
    <row r="114" spans="1:9" s="28" customFormat="1" ht="15">
      <c r="A114" s="13" t="s">
        <v>156</v>
      </c>
      <c r="B114" s="26" t="s">
        <v>157</v>
      </c>
      <c r="C114" s="3">
        <v>100</v>
      </c>
      <c r="D114" s="40">
        <v>197.8367</v>
      </c>
      <c r="E114" s="9">
        <v>222.94</v>
      </c>
      <c r="F114" s="7">
        <f>C114*D114</f>
        <v>19783.670000000002</v>
      </c>
      <c r="G114" s="16">
        <f>C114*E114</f>
        <v>22294</v>
      </c>
      <c r="H114" s="16">
        <f>G114-F114</f>
        <v>2510.329999999998</v>
      </c>
      <c r="I114" s="3"/>
    </row>
    <row r="115" spans="1:8" ht="15">
      <c r="A115" s="13" t="s">
        <v>59</v>
      </c>
      <c r="B115" s="3" t="s">
        <v>60</v>
      </c>
      <c r="C115" s="3">
        <v>165</v>
      </c>
      <c r="D115" s="40">
        <v>80.659</v>
      </c>
      <c r="E115" s="9">
        <v>316.67</v>
      </c>
      <c r="F115" s="7">
        <f aca="true" t="shared" si="15" ref="F115:F122">C115*D115</f>
        <v>13308.735</v>
      </c>
      <c r="G115" s="16">
        <f aca="true" t="shared" si="16" ref="G115:G122">C115*E115</f>
        <v>52250.55</v>
      </c>
      <c r="H115" s="16">
        <f aca="true" t="shared" si="17" ref="H115:H122">G115-F115</f>
        <v>38941.815</v>
      </c>
    </row>
    <row r="116" spans="1:8" ht="15">
      <c r="A116" s="32" t="s">
        <v>95</v>
      </c>
      <c r="B116" s="26" t="s">
        <v>98</v>
      </c>
      <c r="C116" s="3">
        <v>120</v>
      </c>
      <c r="D116" s="40">
        <v>187.1013</v>
      </c>
      <c r="E116" s="9">
        <v>164.01</v>
      </c>
      <c r="F116" s="7">
        <f t="shared" si="15"/>
        <v>22452.156000000003</v>
      </c>
      <c r="G116" s="16">
        <f t="shared" si="16"/>
        <v>19681.199999999997</v>
      </c>
      <c r="H116" s="16">
        <f t="shared" si="17"/>
        <v>-2770.9560000000056</v>
      </c>
    </row>
    <row r="117" spans="1:8" ht="15">
      <c r="A117" s="32" t="s">
        <v>160</v>
      </c>
      <c r="B117" s="26" t="s">
        <v>161</v>
      </c>
      <c r="C117" s="3">
        <v>200</v>
      </c>
      <c r="D117" s="39">
        <v>303.4071</v>
      </c>
      <c r="E117" s="9">
        <v>302.85</v>
      </c>
      <c r="F117" s="7">
        <f>C117*D117</f>
        <v>60681.420000000006</v>
      </c>
      <c r="G117" s="16">
        <f>C117*E117</f>
        <v>60570.00000000001</v>
      </c>
      <c r="H117" s="16">
        <f>G117-F117</f>
        <v>-111.41999999999825</v>
      </c>
    </row>
    <row r="118" spans="1:8" ht="15">
      <c r="A118" s="5" t="s">
        <v>143</v>
      </c>
      <c r="B118" s="4" t="s">
        <v>144</v>
      </c>
      <c r="C118" s="2">
        <v>200</v>
      </c>
      <c r="D118" s="39">
        <v>126.9656</v>
      </c>
      <c r="E118" s="27">
        <v>102.09</v>
      </c>
      <c r="F118" s="7">
        <f>C118*D118</f>
        <v>25393.12</v>
      </c>
      <c r="G118" s="16">
        <f>C118*E118</f>
        <v>20418</v>
      </c>
      <c r="H118" s="16">
        <f t="shared" si="17"/>
        <v>-4975.119999999999</v>
      </c>
    </row>
    <row r="119" spans="1:8" ht="15">
      <c r="A119" s="32" t="s">
        <v>109</v>
      </c>
      <c r="B119" s="26" t="s">
        <v>110</v>
      </c>
      <c r="C119" s="3">
        <v>135</v>
      </c>
      <c r="D119" s="40">
        <v>214.299</v>
      </c>
      <c r="E119" s="9">
        <v>252.14</v>
      </c>
      <c r="F119" s="7">
        <f t="shared" si="15"/>
        <v>28930.365</v>
      </c>
      <c r="G119" s="16">
        <f t="shared" si="16"/>
        <v>34038.9</v>
      </c>
      <c r="H119" s="16">
        <f t="shared" si="17"/>
        <v>5108.535</v>
      </c>
    </row>
    <row r="120" spans="1:8" ht="15">
      <c r="A120" s="32" t="s">
        <v>96</v>
      </c>
      <c r="B120" s="26" t="s">
        <v>54</v>
      </c>
      <c r="C120" s="3">
        <v>424</v>
      </c>
      <c r="D120" s="40">
        <v>85.7099</v>
      </c>
      <c r="E120" s="27">
        <v>123.83</v>
      </c>
      <c r="F120" s="7">
        <f t="shared" si="15"/>
        <v>36340.9976</v>
      </c>
      <c r="G120" s="16">
        <f t="shared" si="16"/>
        <v>52503.92</v>
      </c>
      <c r="H120" s="16">
        <f t="shared" si="17"/>
        <v>16162.922399999996</v>
      </c>
    </row>
    <row r="121" spans="1:8" ht="15">
      <c r="A121" s="32" t="s">
        <v>97</v>
      </c>
      <c r="B121" s="26" t="s">
        <v>99</v>
      </c>
      <c r="C121" s="3">
        <v>202</v>
      </c>
      <c r="D121" s="40">
        <v>142.64</v>
      </c>
      <c r="E121" s="9">
        <v>219.82</v>
      </c>
      <c r="F121" s="7">
        <f t="shared" si="15"/>
        <v>28813.28</v>
      </c>
      <c r="G121" s="16">
        <f t="shared" si="16"/>
        <v>44403.64</v>
      </c>
      <c r="H121" s="16">
        <f t="shared" si="17"/>
        <v>15590.36</v>
      </c>
    </row>
    <row r="122" spans="1:9" s="28" customFormat="1" ht="15">
      <c r="A122" s="5" t="s">
        <v>24</v>
      </c>
      <c r="B122" s="26" t="s">
        <v>20</v>
      </c>
      <c r="C122" s="3">
        <v>424</v>
      </c>
      <c r="D122" s="40">
        <v>95.6602</v>
      </c>
      <c r="E122" s="9">
        <v>128.42</v>
      </c>
      <c r="F122" s="7">
        <f t="shared" si="15"/>
        <v>40559.9248</v>
      </c>
      <c r="G122" s="16">
        <f t="shared" si="16"/>
        <v>54450.079999999994</v>
      </c>
      <c r="H122" s="16">
        <f t="shared" si="17"/>
        <v>13890.155199999994</v>
      </c>
      <c r="I122" s="3"/>
    </row>
    <row r="123" spans="1:9" s="24" customFormat="1" ht="15">
      <c r="A123" s="30" t="s">
        <v>45</v>
      </c>
      <c r="B123" s="33"/>
      <c r="C123" s="33"/>
      <c r="D123" s="42"/>
      <c r="E123" s="23"/>
      <c r="F123" s="60">
        <f>SUM(F114:F122)</f>
        <v>276263.66839999997</v>
      </c>
      <c r="G123" s="70">
        <f>SUM(G114:G122)</f>
        <v>360610.29000000004</v>
      </c>
      <c r="H123" s="60">
        <f>SUM(H114:H122)</f>
        <v>84346.6216</v>
      </c>
      <c r="I123" s="59"/>
    </row>
    <row r="124" spans="1:9" s="24" customFormat="1" ht="15">
      <c r="A124" s="30"/>
      <c r="B124" s="34"/>
      <c r="C124" s="34"/>
      <c r="D124" s="42"/>
      <c r="E124" s="34"/>
      <c r="F124" s="60"/>
      <c r="G124" s="60"/>
      <c r="H124" s="60"/>
      <c r="I124" s="59"/>
    </row>
    <row r="125" spans="1:9" s="24" customFormat="1" ht="15">
      <c r="A125" s="25" t="s">
        <v>57</v>
      </c>
      <c r="B125" s="34"/>
      <c r="C125" s="34"/>
      <c r="D125" s="42"/>
      <c r="E125" s="34"/>
      <c r="F125" s="60"/>
      <c r="G125" s="60"/>
      <c r="H125" s="60"/>
      <c r="I125" s="59"/>
    </row>
    <row r="126" spans="1:9" s="24" customFormat="1" ht="15">
      <c r="A126" s="15" t="s">
        <v>32</v>
      </c>
      <c r="B126" s="34"/>
      <c r="C126" s="34"/>
      <c r="D126" s="42"/>
      <c r="E126" s="34"/>
      <c r="F126" s="60"/>
      <c r="G126" s="60"/>
      <c r="H126" s="60"/>
      <c r="I126" s="59"/>
    </row>
    <row r="127" spans="1:9" s="24" customFormat="1" ht="15">
      <c r="A127" s="13" t="s">
        <v>55</v>
      </c>
      <c r="B127" s="11" t="s">
        <v>151</v>
      </c>
      <c r="C127" s="2">
        <v>1115</v>
      </c>
      <c r="D127" s="38">
        <v>29.9467</v>
      </c>
      <c r="E127" s="9">
        <v>57.47</v>
      </c>
      <c r="F127" s="7">
        <f aca="true" t="shared" si="18" ref="F127:F140">C127*D127</f>
        <v>33390.5705</v>
      </c>
      <c r="G127" s="16">
        <f aca="true" t="shared" si="19" ref="G127:G140">C127*E127</f>
        <v>64079.049999999996</v>
      </c>
      <c r="H127" s="16">
        <f aca="true" t="shared" si="20" ref="H127:H140">G127-F127</f>
        <v>30688.479499999994</v>
      </c>
      <c r="I127" s="59"/>
    </row>
    <row r="128" spans="1:8" ht="15">
      <c r="A128" s="13" t="s">
        <v>81</v>
      </c>
      <c r="B128" s="11" t="s">
        <v>82</v>
      </c>
      <c r="C128" s="2">
        <v>670</v>
      </c>
      <c r="D128" s="38">
        <v>111.1382</v>
      </c>
      <c r="E128" s="27">
        <v>137.59</v>
      </c>
      <c r="F128" s="7">
        <f>C128*D128</f>
        <v>74462.594</v>
      </c>
      <c r="G128" s="16">
        <f>C128*E128</f>
        <v>92185.3</v>
      </c>
      <c r="H128" s="16">
        <f t="shared" si="20"/>
        <v>17722.706000000006</v>
      </c>
    </row>
    <row r="129" spans="1:9" s="24" customFormat="1" ht="15">
      <c r="A129" s="32" t="s">
        <v>65</v>
      </c>
      <c r="B129" s="11" t="s">
        <v>9</v>
      </c>
      <c r="C129" s="2">
        <v>681</v>
      </c>
      <c r="D129" s="38">
        <v>43.7778</v>
      </c>
      <c r="E129" s="27">
        <v>68.91</v>
      </c>
      <c r="F129" s="7">
        <f t="shared" si="18"/>
        <v>29812.6818</v>
      </c>
      <c r="G129" s="16">
        <f t="shared" si="19"/>
        <v>46927.71</v>
      </c>
      <c r="H129" s="16">
        <f t="shared" si="20"/>
        <v>17115.0282</v>
      </c>
      <c r="I129" s="59"/>
    </row>
    <row r="130" spans="1:9" s="24" customFormat="1" ht="15">
      <c r="A130" s="6" t="s">
        <v>28</v>
      </c>
      <c r="B130" s="4" t="s">
        <v>10</v>
      </c>
      <c r="C130" s="57">
        <v>604</v>
      </c>
      <c r="D130" s="41">
        <v>51.9265</v>
      </c>
      <c r="E130" s="27">
        <v>63.96</v>
      </c>
      <c r="F130" s="7">
        <f>C130*D130</f>
        <v>31363.606</v>
      </c>
      <c r="G130" s="16">
        <f>C130*E130</f>
        <v>38631.840000000004</v>
      </c>
      <c r="H130" s="16">
        <f t="shared" si="20"/>
        <v>7268.234000000004</v>
      </c>
      <c r="I130" s="59"/>
    </row>
    <row r="131" spans="1:9" s="24" customFormat="1" ht="30">
      <c r="A131" s="44" t="s">
        <v>138</v>
      </c>
      <c r="B131" s="4" t="s">
        <v>139</v>
      </c>
      <c r="C131" s="57">
        <v>4</v>
      </c>
      <c r="D131" s="41">
        <v>61.2875</v>
      </c>
      <c r="E131" s="27">
        <v>64.37</v>
      </c>
      <c r="F131" s="7">
        <f>C131*D131</f>
        <v>245.15</v>
      </c>
      <c r="G131" s="16">
        <f>C131*E131</f>
        <v>257.48</v>
      </c>
      <c r="H131" s="16">
        <f t="shared" si="20"/>
        <v>12.330000000000013</v>
      </c>
      <c r="I131" s="64"/>
    </row>
    <row r="132" spans="1:9" s="24" customFormat="1" ht="15">
      <c r="A132" t="s">
        <v>106</v>
      </c>
      <c r="B132" s="11" t="s">
        <v>107</v>
      </c>
      <c r="C132" s="2">
        <v>62</v>
      </c>
      <c r="D132" s="38">
        <v>51.4455</v>
      </c>
      <c r="E132" s="9">
        <v>89.52</v>
      </c>
      <c r="F132" s="7">
        <f>C132*D132</f>
        <v>3189.621</v>
      </c>
      <c r="G132" s="16">
        <f>C132*E132</f>
        <v>5550.24</v>
      </c>
      <c r="H132" s="16">
        <f t="shared" si="20"/>
        <v>2360.6189999999997</v>
      </c>
      <c r="I132" s="59"/>
    </row>
    <row r="133" spans="1:9" s="24" customFormat="1" ht="15">
      <c r="A133" s="44" t="s">
        <v>68</v>
      </c>
      <c r="B133" s="11" t="s">
        <v>69</v>
      </c>
      <c r="C133" s="2">
        <v>595</v>
      </c>
      <c r="D133" s="38">
        <v>47.6539</v>
      </c>
      <c r="E133" s="9">
        <v>75.5</v>
      </c>
      <c r="F133" s="7">
        <f t="shared" si="18"/>
        <v>28354.0705</v>
      </c>
      <c r="G133" s="16">
        <f t="shared" si="19"/>
        <v>44922.5</v>
      </c>
      <c r="H133" s="16">
        <f t="shared" si="20"/>
        <v>16568.4295</v>
      </c>
      <c r="I133" s="59"/>
    </row>
    <row r="134" spans="1:9" s="24" customFormat="1" ht="15">
      <c r="A134" t="s">
        <v>111</v>
      </c>
      <c r="B134" s="11" t="s">
        <v>112</v>
      </c>
      <c r="C134" s="2">
        <v>183</v>
      </c>
      <c r="D134" s="41">
        <v>40.2941</v>
      </c>
      <c r="E134" s="9">
        <v>45.56</v>
      </c>
      <c r="F134" s="7">
        <f>C134*D134</f>
        <v>7373.8203</v>
      </c>
      <c r="G134" s="16">
        <f>C134*E134</f>
        <v>8337.48</v>
      </c>
      <c r="H134" s="16">
        <f t="shared" si="20"/>
        <v>963.6596999999992</v>
      </c>
      <c r="I134" s="59"/>
    </row>
    <row r="135" spans="1:9" s="24" customFormat="1" ht="15">
      <c r="A135" s="44" t="s">
        <v>72</v>
      </c>
      <c r="B135" s="11" t="s">
        <v>73</v>
      </c>
      <c r="C135" s="2">
        <v>750</v>
      </c>
      <c r="D135" s="38">
        <v>17.32</v>
      </c>
      <c r="E135" s="9">
        <v>44.99</v>
      </c>
      <c r="F135" s="7">
        <f t="shared" si="18"/>
        <v>12990</v>
      </c>
      <c r="G135" s="16">
        <f t="shared" si="19"/>
        <v>33742.5</v>
      </c>
      <c r="H135" s="16">
        <f t="shared" si="20"/>
        <v>20752.5</v>
      </c>
      <c r="I135" s="59"/>
    </row>
    <row r="136" spans="1:8" ht="15">
      <c r="A136" s="5" t="s">
        <v>128</v>
      </c>
      <c r="B136" s="4" t="s">
        <v>80</v>
      </c>
      <c r="C136" s="2">
        <v>1276</v>
      </c>
      <c r="D136" s="41">
        <v>63.1986</v>
      </c>
      <c r="E136" s="27">
        <v>69.58</v>
      </c>
      <c r="F136" s="7">
        <f>C136*D136</f>
        <v>80641.4136</v>
      </c>
      <c r="G136" s="16">
        <f>C136*E136</f>
        <v>88784.08</v>
      </c>
      <c r="H136" s="16">
        <f t="shared" si="20"/>
        <v>8142.666400000002</v>
      </c>
    </row>
    <row r="137" spans="1:8" ht="15">
      <c r="A137" s="5" t="s">
        <v>26</v>
      </c>
      <c r="B137" s="4" t="s">
        <v>27</v>
      </c>
      <c r="C137" s="2">
        <v>415</v>
      </c>
      <c r="D137" s="41">
        <v>141.7307</v>
      </c>
      <c r="E137" s="27">
        <v>143.82</v>
      </c>
      <c r="F137" s="7">
        <f>C137*D137</f>
        <v>58818.24050000001</v>
      </c>
      <c r="G137" s="16">
        <f>C137*E137</f>
        <v>59685.299999999996</v>
      </c>
      <c r="H137" s="16">
        <f t="shared" si="20"/>
        <v>867.0594999999885</v>
      </c>
    </row>
    <row r="138" spans="1:9" s="24" customFormat="1" ht="15">
      <c r="A138" s="32" t="s">
        <v>66</v>
      </c>
      <c r="B138" s="11" t="s">
        <v>67</v>
      </c>
      <c r="C138" s="2">
        <v>601</v>
      </c>
      <c r="D138" s="38">
        <v>27.5048</v>
      </c>
      <c r="E138" s="9">
        <v>62.87</v>
      </c>
      <c r="F138" s="7">
        <f t="shared" si="18"/>
        <v>16530.3848</v>
      </c>
      <c r="G138" s="16">
        <f t="shared" si="19"/>
        <v>37784.869999999995</v>
      </c>
      <c r="H138" s="16">
        <f t="shared" si="20"/>
        <v>21254.485199999996</v>
      </c>
      <c r="I138" s="59"/>
    </row>
    <row r="139" spans="1:9" s="24" customFormat="1" ht="15">
      <c r="A139" s="32" t="s">
        <v>47</v>
      </c>
      <c r="B139" s="11" t="s">
        <v>48</v>
      </c>
      <c r="C139" s="2">
        <v>836</v>
      </c>
      <c r="D139" s="38">
        <v>46.369</v>
      </c>
      <c r="E139" s="9">
        <v>58.43</v>
      </c>
      <c r="F139" s="7">
        <f t="shared" si="18"/>
        <v>38764.484</v>
      </c>
      <c r="G139" s="16">
        <f t="shared" si="19"/>
        <v>48847.48</v>
      </c>
      <c r="H139" s="16">
        <f t="shared" si="20"/>
        <v>10082.996000000006</v>
      </c>
      <c r="I139" s="59"/>
    </row>
    <row r="140" spans="1:9" s="24" customFormat="1" ht="15">
      <c r="A140" s="5" t="s">
        <v>129</v>
      </c>
      <c r="B140" s="4" t="s">
        <v>56</v>
      </c>
      <c r="C140" s="2">
        <v>945</v>
      </c>
      <c r="D140" s="41">
        <v>70.1209</v>
      </c>
      <c r="E140" s="27">
        <v>96.66</v>
      </c>
      <c r="F140" s="7">
        <f t="shared" si="18"/>
        <v>66264.25050000001</v>
      </c>
      <c r="G140" s="16">
        <f t="shared" si="19"/>
        <v>91343.7</v>
      </c>
      <c r="H140" s="16">
        <f t="shared" si="20"/>
        <v>25079.449499999988</v>
      </c>
      <c r="I140" s="59"/>
    </row>
    <row r="141" spans="1:9" s="24" customFormat="1" ht="15">
      <c r="A141" s="30" t="s">
        <v>44</v>
      </c>
      <c r="B141" s="34"/>
      <c r="C141" s="34"/>
      <c r="D141" s="42"/>
      <c r="E141" s="23"/>
      <c r="F141" s="60">
        <f>SUM(F127:F140)</f>
        <v>482200.8875</v>
      </c>
      <c r="G141" s="60">
        <f>SUM(G127:G140)</f>
        <v>661079.5299999999</v>
      </c>
      <c r="H141" s="60">
        <f>SUM(H127:H140)</f>
        <v>178878.6425</v>
      </c>
      <c r="I141" s="59"/>
    </row>
    <row r="142" spans="1:9" s="24" customFormat="1" ht="15">
      <c r="A142" s="30"/>
      <c r="B142" s="37"/>
      <c r="C142" s="37"/>
      <c r="D142" s="42"/>
      <c r="E142" s="23"/>
      <c r="F142" s="60"/>
      <c r="G142" s="60"/>
      <c r="H142" s="60"/>
      <c r="I142" s="59"/>
    </row>
    <row r="143" spans="1:9" s="24" customFormat="1" ht="15">
      <c r="A143" s="15" t="s">
        <v>33</v>
      </c>
      <c r="C143" s="3"/>
      <c r="D143" s="40"/>
      <c r="E143" s="3"/>
      <c r="F143" s="7"/>
      <c r="G143" s="7"/>
      <c r="H143" s="7"/>
      <c r="I143" s="59"/>
    </row>
    <row r="144" spans="1:8" ht="15">
      <c r="A144" s="13" t="s">
        <v>83</v>
      </c>
      <c r="B144" s="26" t="s">
        <v>84</v>
      </c>
      <c r="C144" s="3">
        <v>1212</v>
      </c>
      <c r="D144" s="39">
        <v>123.4472</v>
      </c>
      <c r="E144" s="49">
        <v>148.84</v>
      </c>
      <c r="F144" s="7">
        <f aca="true" t="shared" si="21" ref="F144:F152">C144*D144</f>
        <v>149618.00639999998</v>
      </c>
      <c r="G144" s="16">
        <f aca="true" t="shared" si="22" ref="G144:G152">C144*E144</f>
        <v>180394.08000000002</v>
      </c>
      <c r="H144" s="16">
        <f aca="true" t="shared" si="23" ref="H144:H152">G144-F144</f>
        <v>30776.073600000032</v>
      </c>
    </row>
    <row r="145" spans="1:9" s="24" customFormat="1" ht="15">
      <c r="A145" s="5" t="s">
        <v>76</v>
      </c>
      <c r="B145" s="4" t="s">
        <v>77</v>
      </c>
      <c r="C145" s="3">
        <v>536</v>
      </c>
      <c r="D145" s="39">
        <v>104.0443</v>
      </c>
      <c r="E145" s="27">
        <v>146.22</v>
      </c>
      <c r="F145" s="7">
        <f t="shared" si="21"/>
        <v>55767.7448</v>
      </c>
      <c r="G145" s="16">
        <f t="shared" si="22"/>
        <v>78373.92</v>
      </c>
      <c r="H145" s="16">
        <f t="shared" si="23"/>
        <v>22606.175199999998</v>
      </c>
      <c r="I145" s="59"/>
    </row>
    <row r="146" spans="1:9" s="24" customFormat="1" ht="15">
      <c r="A146" s="5" t="s">
        <v>63</v>
      </c>
      <c r="B146" s="4" t="s">
        <v>64</v>
      </c>
      <c r="C146" s="3">
        <v>319</v>
      </c>
      <c r="D146" s="39">
        <v>164.0136</v>
      </c>
      <c r="E146" s="27">
        <v>198.83</v>
      </c>
      <c r="F146" s="7">
        <f t="shared" si="21"/>
        <v>52320.3384</v>
      </c>
      <c r="G146" s="16">
        <f t="shared" si="22"/>
        <v>63426.770000000004</v>
      </c>
      <c r="H146" s="16">
        <f t="shared" si="23"/>
        <v>11106.431600000004</v>
      </c>
      <c r="I146" s="59"/>
    </row>
    <row r="147" spans="1:9" s="24" customFormat="1" ht="15">
      <c r="A147" s="5" t="s">
        <v>61</v>
      </c>
      <c r="B147" s="4" t="s">
        <v>62</v>
      </c>
      <c r="C147" s="3">
        <v>459</v>
      </c>
      <c r="D147" s="39">
        <v>231.2782</v>
      </c>
      <c r="E147" s="27">
        <v>224.56</v>
      </c>
      <c r="F147" s="7">
        <f t="shared" si="21"/>
        <v>106156.6938</v>
      </c>
      <c r="G147" s="16">
        <f t="shared" si="22"/>
        <v>103073.04000000001</v>
      </c>
      <c r="H147" s="16">
        <f t="shared" si="23"/>
        <v>-3083.6537999999855</v>
      </c>
      <c r="I147" s="59"/>
    </row>
    <row r="148" spans="1:8" ht="15">
      <c r="A148" s="13" t="s">
        <v>78</v>
      </c>
      <c r="B148" s="26" t="s">
        <v>79</v>
      </c>
      <c r="C148" s="3">
        <v>180</v>
      </c>
      <c r="D148" s="39">
        <v>340.0244</v>
      </c>
      <c r="E148" s="49">
        <v>325.8</v>
      </c>
      <c r="F148" s="7">
        <f t="shared" si="21"/>
        <v>61204.392</v>
      </c>
      <c r="G148" s="16">
        <f t="shared" si="22"/>
        <v>58644</v>
      </c>
      <c r="H148" s="16">
        <f t="shared" si="23"/>
        <v>-2560.392</v>
      </c>
    </row>
    <row r="149" spans="1:9" s="24" customFormat="1" ht="15">
      <c r="A149" s="5" t="s">
        <v>21</v>
      </c>
      <c r="B149" s="4" t="s">
        <v>17</v>
      </c>
      <c r="C149" s="3">
        <v>132</v>
      </c>
      <c r="D149" s="39">
        <v>62.6574</v>
      </c>
      <c r="E149" s="27">
        <v>179.53</v>
      </c>
      <c r="F149" s="7">
        <f t="shared" si="21"/>
        <v>8270.7768</v>
      </c>
      <c r="G149" s="16">
        <f t="shared" si="22"/>
        <v>23697.96</v>
      </c>
      <c r="H149" s="16">
        <f t="shared" si="23"/>
        <v>15427.1832</v>
      </c>
      <c r="I149" s="59"/>
    </row>
    <row r="150" spans="1:9" s="24" customFormat="1" ht="15">
      <c r="A150" s="5" t="s">
        <v>46</v>
      </c>
      <c r="B150" s="4" t="s">
        <v>49</v>
      </c>
      <c r="C150" s="3">
        <v>300</v>
      </c>
      <c r="D150" s="39">
        <v>261.5698</v>
      </c>
      <c r="E150" s="27">
        <v>357.87</v>
      </c>
      <c r="F150" s="7">
        <f t="shared" si="21"/>
        <v>78470.94</v>
      </c>
      <c r="G150" s="16">
        <f t="shared" si="22"/>
        <v>107361</v>
      </c>
      <c r="H150" s="16">
        <f t="shared" si="23"/>
        <v>28890.059999999998</v>
      </c>
      <c r="I150" s="59"/>
    </row>
    <row r="151" spans="1:8" ht="15">
      <c r="A151" s="13" t="s">
        <v>74</v>
      </c>
      <c r="B151" s="26" t="s">
        <v>75</v>
      </c>
      <c r="C151" s="3">
        <v>250</v>
      </c>
      <c r="D151" s="40">
        <v>290.29</v>
      </c>
      <c r="E151" s="50">
        <v>301.57</v>
      </c>
      <c r="F151" s="7">
        <f t="shared" si="21"/>
        <v>72572.5</v>
      </c>
      <c r="G151" s="16">
        <f t="shared" si="22"/>
        <v>75392.5</v>
      </c>
      <c r="H151" s="16">
        <f t="shared" si="23"/>
        <v>2820</v>
      </c>
    </row>
    <row r="152" spans="1:8" ht="15">
      <c r="A152" s="32" t="s">
        <v>70</v>
      </c>
      <c r="B152" s="26" t="s">
        <v>71</v>
      </c>
      <c r="C152" s="3">
        <v>200</v>
      </c>
      <c r="D152" s="40">
        <v>345.54</v>
      </c>
      <c r="E152" s="50">
        <v>349.48</v>
      </c>
      <c r="F152" s="7">
        <f t="shared" si="21"/>
        <v>69108</v>
      </c>
      <c r="G152" s="16">
        <f t="shared" si="22"/>
        <v>69896</v>
      </c>
      <c r="H152" s="16">
        <f t="shared" si="23"/>
        <v>788</v>
      </c>
    </row>
    <row r="153" spans="1:9" s="24" customFormat="1" ht="15">
      <c r="A153" s="30" t="s">
        <v>45</v>
      </c>
      <c r="B153" s="37"/>
      <c r="C153" s="37"/>
      <c r="D153" s="42"/>
      <c r="E153" s="23"/>
      <c r="F153" s="60">
        <f>SUM(F144:F152)</f>
        <v>653489.3922</v>
      </c>
      <c r="G153" s="60">
        <f>SUM(G144:G152)</f>
        <v>760259.27</v>
      </c>
      <c r="H153" s="60">
        <f>SUM(H144:H152)</f>
        <v>106769.87780000005</v>
      </c>
      <c r="I153" s="59"/>
    </row>
    <row r="154" spans="1:9" s="24" customFormat="1" ht="15">
      <c r="A154" s="30"/>
      <c r="B154" s="34"/>
      <c r="C154" s="34"/>
      <c r="D154" s="42"/>
      <c r="E154" s="34"/>
      <c r="F154" s="60"/>
      <c r="G154" s="60"/>
      <c r="H154" s="60"/>
      <c r="I154" s="59"/>
    </row>
    <row r="155" spans="1:9" s="24" customFormat="1" ht="15">
      <c r="A155" s="25" t="s">
        <v>58</v>
      </c>
      <c r="B155" s="34"/>
      <c r="C155" s="34"/>
      <c r="D155" s="42"/>
      <c r="E155" s="34"/>
      <c r="F155" s="60"/>
      <c r="G155" s="60"/>
      <c r="H155" s="60"/>
      <c r="I155" s="59"/>
    </row>
    <row r="156" spans="1:9" s="24" customFormat="1" ht="15">
      <c r="A156" s="30"/>
      <c r="B156" s="34"/>
      <c r="C156" s="34"/>
      <c r="D156" s="42"/>
      <c r="E156" s="34"/>
      <c r="F156" s="60"/>
      <c r="G156" s="60"/>
      <c r="H156" s="60"/>
      <c r="I156" s="59"/>
    </row>
    <row r="157" spans="1:9" ht="15">
      <c r="A157" s="15" t="s">
        <v>33</v>
      </c>
      <c r="B157" s="2"/>
      <c r="C157" s="2"/>
      <c r="D157" s="38"/>
      <c r="E157" s="27"/>
      <c r="F157" s="12"/>
      <c r="G157" s="16"/>
      <c r="H157" s="16"/>
      <c r="I157" s="11"/>
    </row>
    <row r="158" spans="1:9" s="24" customFormat="1" ht="15">
      <c r="A158" s="13" t="s">
        <v>59</v>
      </c>
      <c r="B158" s="3" t="s">
        <v>60</v>
      </c>
      <c r="C158" s="3">
        <v>25</v>
      </c>
      <c r="D158" s="40">
        <v>195.1596</v>
      </c>
      <c r="E158" s="9">
        <v>315.98</v>
      </c>
      <c r="F158" s="7">
        <f>C158*D158</f>
        <v>4878.990000000001</v>
      </c>
      <c r="G158" s="16">
        <f>C158*E158</f>
        <v>7899.5</v>
      </c>
      <c r="H158" s="16">
        <f>G158-F158</f>
        <v>3020.5099999999993</v>
      </c>
      <c r="I158" s="59"/>
    </row>
    <row r="159" spans="1:8" ht="15">
      <c r="A159" s="32" t="s">
        <v>102</v>
      </c>
      <c r="B159" s="26" t="s">
        <v>103</v>
      </c>
      <c r="C159" s="3">
        <v>409</v>
      </c>
      <c r="D159" s="39">
        <v>47.12</v>
      </c>
      <c r="E159" s="49">
        <v>39.31</v>
      </c>
      <c r="F159" s="7">
        <f>C159*D159</f>
        <v>19272.079999999998</v>
      </c>
      <c r="G159" s="16">
        <f>C159*E159</f>
        <v>16077.79</v>
      </c>
      <c r="H159" s="16">
        <f>G159-F159</f>
        <v>-3194.2899999999972</v>
      </c>
    </row>
    <row r="160" spans="1:8" ht="15">
      <c r="A160" s="32" t="s">
        <v>87</v>
      </c>
      <c r="B160" s="26" t="s">
        <v>88</v>
      </c>
      <c r="C160" s="3">
        <v>400</v>
      </c>
      <c r="D160" s="39">
        <v>120.92</v>
      </c>
      <c r="E160" s="49">
        <v>117.09</v>
      </c>
      <c r="F160" s="7">
        <f>C160*D160</f>
        <v>48368</v>
      </c>
      <c r="G160" s="16">
        <f>C160*E160</f>
        <v>46836</v>
      </c>
      <c r="H160" s="16">
        <f>G160-F160</f>
        <v>-1532</v>
      </c>
    </row>
    <row r="161" spans="1:8" ht="15">
      <c r="A161" s="32" t="s">
        <v>104</v>
      </c>
      <c r="B161" s="26" t="s">
        <v>105</v>
      </c>
      <c r="C161" s="3">
        <v>203</v>
      </c>
      <c r="D161" s="40">
        <v>76.39</v>
      </c>
      <c r="E161" s="50">
        <v>74.4</v>
      </c>
      <c r="F161" s="7">
        <f>C161*D161</f>
        <v>15507.17</v>
      </c>
      <c r="G161" s="16">
        <f>C161*E161</f>
        <v>15103.2</v>
      </c>
      <c r="H161" s="16">
        <f>G161-F161</f>
        <v>-403.96999999999935</v>
      </c>
    </row>
    <row r="162" spans="1:9" ht="15">
      <c r="A162" s="30" t="s">
        <v>45</v>
      </c>
      <c r="B162" s="19"/>
      <c r="C162" s="19"/>
      <c r="D162" s="20"/>
      <c r="E162" s="23"/>
      <c r="F162" s="60">
        <f>SUM(F158:F161)</f>
        <v>88026.24</v>
      </c>
      <c r="G162" s="72">
        <f>SUM(G158:G161)</f>
        <v>85916.49</v>
      </c>
      <c r="H162" s="72">
        <f>SUM(H158:H161)</f>
        <v>-2109.7499999999973</v>
      </c>
      <c r="I162" s="11"/>
    </row>
    <row r="163" spans="1:9" s="24" customFormat="1" ht="15">
      <c r="A163" s="30"/>
      <c r="B163" s="46"/>
      <c r="C163" s="46"/>
      <c r="D163" s="46"/>
      <c r="E163" s="46"/>
      <c r="F163" s="60"/>
      <c r="G163" s="60"/>
      <c r="H163" s="60"/>
      <c r="I163" s="59"/>
    </row>
    <row r="164" spans="1:8" ht="15">
      <c r="A164" s="22" t="s">
        <v>130</v>
      </c>
      <c r="B164" s="31"/>
      <c r="C164" s="18"/>
      <c r="D164" s="24"/>
      <c r="E164" s="24"/>
      <c r="F164" s="60">
        <f>F141</f>
        <v>482200.8875</v>
      </c>
      <c r="G164" s="72">
        <f>G141</f>
        <v>661079.5299999999</v>
      </c>
      <c r="H164" s="17">
        <f>G164-F164</f>
        <v>178878.6424999999</v>
      </c>
    </row>
    <row r="165" spans="1:8" ht="15">
      <c r="A165" s="22" t="s">
        <v>131</v>
      </c>
      <c r="B165" s="31"/>
      <c r="C165" s="18"/>
      <c r="D165" s="24"/>
      <c r="E165" s="24"/>
      <c r="F165" s="60">
        <f>F110+F123+F153+F162</f>
        <v>1288164.7315999998</v>
      </c>
      <c r="G165" s="60">
        <f>G110+G123+G153+G162</f>
        <v>1499997.59</v>
      </c>
      <c r="H165" s="17">
        <f>G165-F165</f>
        <v>211832.85840000026</v>
      </c>
    </row>
  </sheetData>
  <sheetProtection/>
  <mergeCells count="3">
    <mergeCell ref="A1:H1"/>
    <mergeCell ref="A98:H98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6" max="7" man="1"/>
    <brk id="141" max="7" man="1"/>
  </rowBreaks>
  <ignoredErrors>
    <ignoredError sqref="H31 H20 H65 H73 H78 F19:G19 H84 H59 H93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2022-06-01T17:06:50Z</dcterms:modified>
  <cp:category/>
  <cp:version/>
  <cp:contentType/>
  <cp:contentStatus/>
</cp:coreProperties>
</file>