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'Sheet1'!$A$4:$H$159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<sst xmlns="http://schemas.openxmlformats.org/spreadsheetml/2006/main" count="238" uniqueCount="162">
  <si>
    <t>Average Cost</t>
  </si>
  <si>
    <t>Symbol</t>
  </si>
  <si>
    <t>BCE INC COM NEW</t>
  </si>
  <si>
    <t>BROOKFIELD BUSINESS PARTNERS L P LIMITED PARTNERSHIP UNITS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</si>
  <si>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</si>
  <si>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</si>
  <si>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</si>
  <si>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</si>
  <si>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</si>
  <si>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</si>
  <si>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</si>
  <si>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</si>
  <si>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SRU.UN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</si>
  <si>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</si>
  <si>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</si>
  <si>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</si>
  <si>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</si>
  <si>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</si>
  <si>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</si>
  <si>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</si>
  <si>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</si>
  <si>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</si>
  <si>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</si>
  <si>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</si>
  <si>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</si>
  <si>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</si>
  <si>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</si>
  <si>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</si>
  <si>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</si>
  <si>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</si>
  <si>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</si>
  <si>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</si>
  <si>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</si>
  <si>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</si>
  <si>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</si>
  <si>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</si>
  <si>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</si>
  <si>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</si>
  <si>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</si>
  <si>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</si>
  <si>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</si>
  <si>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</si>
  <si>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</si>
  <si>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</si>
  <si>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HORMEL FOODS CORP</t>
  </si>
  <si>
    <t>HRL</t>
  </si>
  <si>
    <t>GENUINE PARTS COMPANY</t>
  </si>
  <si>
    <t>GPC</t>
  </si>
  <si>
    <t>TOTAL MARKET VALUE CANADIAN</t>
  </si>
  <si>
    <t>TOTAL MARKET VALUE US</t>
  </si>
  <si>
    <t>MASTERCARD</t>
  </si>
  <si>
    <t>ENBRIDGE</t>
  </si>
  <si>
    <t>ENB</t>
  </si>
  <si>
    <t>MA</t>
  </si>
  <si>
    <t>MICROSOFT CORPORATION</t>
  </si>
  <si>
    <t>MSFT</t>
  </si>
  <si>
    <t>SIDE ACCOUNTS</t>
  </si>
  <si>
    <t>PAYCHEX</t>
  </si>
  <si>
    <t>PAYX</t>
  </si>
  <si>
    <t>ALIMENTATION COUCHE-TARD</t>
  </si>
  <si>
    <t>TD</t>
  </si>
  <si>
    <t>INVESTMENT ACCOUNT #8</t>
  </si>
  <si>
    <t>INVESTMENT ACCOUNT #9</t>
  </si>
  <si>
    <t>BERKSHIRE HATHAWAY - CLASS B</t>
  </si>
  <si>
    <t>BRK-B</t>
  </si>
  <si>
    <t>FEDEX</t>
  </si>
  <si>
    <t>FDX</t>
  </si>
  <si>
    <t>CME GROUP</t>
  </si>
  <si>
    <t>CME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</si>
  <si>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</si>
  <si>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</si>
  <si>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</si>
  <si>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</si>
  <si>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</si>
  <si>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</si>
  <si>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</si>
  <si>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</si>
  <si>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</si>
  <si>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</si>
  <si>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</si>
  <si>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</si>
  <si>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</si>
  <si>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</si>
  <si>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</si>
  <si>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</si>
  <si>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</si>
  <si>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</si>
  <si>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</si>
  <si>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</si>
  <si>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</si>
  <si>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</si>
  <si>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</si>
  <si>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</si>
  <si>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</si>
  <si>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</si>
  <si>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</si>
  <si>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</si>
  <si>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MASTERCARD INCORPORATED</t>
  </si>
  <si>
    <t>EXXON MOBIL</t>
  </si>
  <si>
    <t>ECOLAB INC.</t>
  </si>
  <si>
    <t>PAYCHEX INC.</t>
  </si>
  <si>
    <t>UNION PACIFIC CORP.</t>
  </si>
  <si>
    <t>ECL</t>
  </si>
  <si>
    <t>UNP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</si>
  <si>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</si>
  <si>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</si>
  <si>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</si>
  <si>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</si>
  <si>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</si>
  <si>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</si>
  <si>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</si>
  <si>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</si>
  <si>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</si>
  <si>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MCDONALDS CORP.</t>
  </si>
  <si>
    <t>MCD</t>
  </si>
  <si>
    <t xml:space="preserve">BROOKFIELD RENEWABLE CORP CL A SUB VTG </t>
  </si>
  <si>
    <t>BEPC</t>
  </si>
  <si>
    <t>VONTIER CORPORATION</t>
  </si>
  <si>
    <t>VNT</t>
  </si>
  <si>
    <t>RAYTHEON TECHNOLOGIES CORP.</t>
  </si>
  <si>
    <t>CHURCH &amp; DWIGHT CO., INC.</t>
  </si>
  <si>
    <t>CHD</t>
  </si>
  <si>
    <t>LOCKHEED MARTIN CORPORATION</t>
  </si>
  <si>
    <t>LMT</t>
  </si>
  <si>
    <t>INVESTMENT ACCOUNT #5</t>
  </si>
  <si>
    <t>INVESTMENT ACCOUNT #6</t>
  </si>
  <si>
    <t>INVESTMENT ACCOUNT #7</t>
  </si>
  <si>
    <t>MERCK</t>
  </si>
  <si>
    <t>MRK</t>
  </si>
  <si>
    <t>TELUS INTERNATIONAL</t>
  </si>
  <si>
    <t>TIXT</t>
  </si>
  <si>
    <t>THE BANK OF NOVA SCOTIA</t>
  </si>
  <si>
    <t>CANADIAN IMPERIAL BANK OF COMMERCE</t>
  </si>
  <si>
    <t>THE TORONTO-DOMINION BANK</t>
  </si>
  <si>
    <t>GRAND TOTAL CANADIAN DOLLAR INVESTMENTS</t>
  </si>
  <si>
    <t>GRAND TOTAL US DOLLAR INVESTMENTS</t>
  </si>
  <si>
    <t>VIATRIS</t>
  </si>
  <si>
    <t>VTRS</t>
  </si>
  <si>
    <t>ORGANON</t>
  </si>
  <si>
    <t>OGN</t>
  </si>
  <si>
    <t>ROLLINS</t>
  </si>
  <si>
    <t>ROL</t>
  </si>
  <si>
    <t xml:space="preserve">BROOKFIELD ASSET MANAGEMENT REINSURANCE PARTNERS LTD CL A EXCHNBL SHRS </t>
  </si>
  <si>
    <t>BAMR</t>
  </si>
  <si>
    <t>BROOKFIELD ASSET MANAGEMENT REINSURANCE PARTNERS LTD CL A EXCHNBL SHRS</t>
  </si>
  <si>
    <t>VISA</t>
  </si>
  <si>
    <t>V</t>
  </si>
  <si>
    <t>INTERCONTINENTAL EXCHANGE</t>
  </si>
  <si>
    <t>ICE</t>
  </si>
  <si>
    <t>BLACKSTONE</t>
  </si>
  <si>
    <t>BX</t>
  </si>
  <si>
    <t>INTUITIVE SURGICAL</t>
  </si>
  <si>
    <t>ISRG</t>
  </si>
  <si>
    <t>ABBVIE INC</t>
  </si>
  <si>
    <t>ABBV</t>
  </si>
  <si>
    <t>FFJ PORTFOLIO AS AT DECEMBER 31, 2021</t>
  </si>
  <si>
    <t>Quantity as at DECEMBER 31, 2021</t>
  </si>
  <si>
    <t>Market Price as at DECEMBER 31, 2021</t>
  </si>
  <si>
    <t>Book Value as at DECEMBER 31, 2021</t>
  </si>
  <si>
    <t>Market Value as at DECEMBER 31, 2021</t>
  </si>
  <si>
    <t>Variance Book Value and Market Value as at DECEMBER 31, 2021</t>
  </si>
  <si>
    <t>ATD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</si>
</sst>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00"/>
    <numFmt numFmtId="174" formatCode="&quot;$&quot;#,##0.0000_);[Red]\(&quot;$&quot;#,##0.0000\)"/>
    <numFmt numFmtId="175" formatCode="&quot;$&quot;#,##0.0000_);\(&quot;$&quot;#,##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0"/>
    <numFmt numFmtId="181" formatCode="&quot;$&quot;#,##0.00;[Red]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72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72" fontId="37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/>
    </xf>
    <xf numFmtId="172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67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0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0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 wrapText="1"/>
    </xf>
    <xf numFmtId="173" fontId="37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37" fillId="0" borderId="0" xfId="0" applyNumberFormat="1" applyFont="1" applyAlignment="1">
      <alignment horizontal="center" wrapText="1"/>
    </xf>
    <xf numFmtId="173" fontId="37" fillId="0" borderId="0" xfId="0" applyNumberFormat="1" applyFont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Font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tabSelected="1" workbookViewId="0" topLeftCell="A1">
      <selection activeCell="J54" sqref="J54"/>
    </sheetView>
  </sheetViews>
  <sheetFormatPr defaultColWidth="9.140625" defaultRowHeight="15"/>
  <cols>
    <col min="1" max="1" width="64.140625" style="0" customWidth="1"/>
    <col min="2" max="2" width="10.7109375" style="26" customWidth="1"/>
    <col min="3" max="3" width="17.57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4" customWidth="1"/>
    <col min="9" max="9" width="13.140625" style="26" customWidth="1"/>
    <col min="10" max="10" width="10.140625" style="0" bestFit="1" customWidth="1"/>
  </cols>
  <sheetData>
    <row r="1" spans="1:8" ht="15">
      <c r="A1" s="71" t="s">
        <v>155</v>
      </c>
      <c r="B1" s="71"/>
      <c r="C1" s="71"/>
      <c r="D1" s="71"/>
      <c r="E1" s="71"/>
      <c r="F1" s="71"/>
      <c r="G1" s="71"/>
      <c r="H1" s="71"/>
    </row>
    <row r="2" spans="1:8" ht="30" customHeight="1">
      <c r="A2" s="73"/>
      <c r="B2" s="73"/>
      <c r="C2" s="73"/>
      <c r="D2" s="73"/>
      <c r="E2" s="73"/>
      <c r="F2" s="73"/>
      <c r="G2" s="73"/>
      <c r="H2" s="73"/>
    </row>
    <row r="3" spans="1:9" ht="45" customHeight="1">
      <c r="A3" s="1"/>
      <c r="B3" s="19" t="s">
        <v>1</v>
      </c>
      <c r="C3" s="67" t="s">
        <v>156</v>
      </c>
      <c r="D3" s="19" t="s">
        <v>0</v>
      </c>
      <c r="E3" s="67" t="s">
        <v>157</v>
      </c>
      <c r="F3" s="17" t="s">
        <v>158</v>
      </c>
      <c r="G3" s="17" t="s">
        <v>159</v>
      </c>
      <c r="H3" s="17" t="s">
        <v>160</v>
      </c>
      <c r="I3" s="11"/>
    </row>
    <row r="4" spans="1:9" ht="15">
      <c r="A4" s="25" t="s">
        <v>35</v>
      </c>
      <c r="B4" s="2"/>
      <c r="C4" s="2"/>
      <c r="D4" s="2"/>
      <c r="E4" s="10"/>
      <c r="F4" s="12"/>
      <c r="G4" s="16"/>
      <c r="H4" s="16"/>
      <c r="I4" s="11"/>
    </row>
    <row r="5" spans="1:9" ht="15">
      <c r="A5" s="15" t="s">
        <v>36</v>
      </c>
      <c r="B5" s="2"/>
      <c r="C5" s="2"/>
      <c r="D5" s="2"/>
      <c r="E5" s="10"/>
      <c r="F5" s="12"/>
      <c r="G5" s="16"/>
      <c r="H5" s="16"/>
      <c r="I5" s="11"/>
    </row>
    <row r="6" spans="1:9" ht="15" customHeight="1">
      <c r="A6" s="5" t="s">
        <v>131</v>
      </c>
      <c r="B6" s="12" t="s">
        <v>29</v>
      </c>
      <c r="C6" s="2">
        <v>803</v>
      </c>
      <c r="D6" s="38">
        <v>73.4484</v>
      </c>
      <c r="E6" s="27">
        <v>89.55</v>
      </c>
      <c r="F6" s="7">
        <f aca="true" t="shared" si="0" ref="F6:F13">C6*D6</f>
        <v>58979.065200000005</v>
      </c>
      <c r="G6" s="16">
        <f aca="true" t="shared" si="1" ref="G6:G13">C6*E6</f>
        <v>71908.65</v>
      </c>
      <c r="H6" s="16">
        <f aca="true" t="shared" si="2" ref="H6:H13">G6-F6</f>
        <v>12929.58479999999</v>
      </c>
      <c r="I6" s="11"/>
    </row>
    <row r="7" spans="1:9" ht="15" customHeight="1">
      <c r="A7" s="5" t="s">
        <v>2</v>
      </c>
      <c r="B7" s="4" t="s">
        <v>9</v>
      </c>
      <c r="C7" s="2">
        <v>869</v>
      </c>
      <c r="D7" s="38">
        <v>50.6298</v>
      </c>
      <c r="E7" s="27">
        <v>65.81</v>
      </c>
      <c r="F7" s="7">
        <f t="shared" si="0"/>
        <v>43997.296200000004</v>
      </c>
      <c r="G7" s="16">
        <f t="shared" si="1"/>
        <v>57188.89</v>
      </c>
      <c r="H7" s="16">
        <f t="shared" si="2"/>
        <v>13191.593799999995</v>
      </c>
      <c r="I7" s="11"/>
    </row>
    <row r="8" spans="1:9" ht="15" customHeight="1">
      <c r="A8" s="6" t="s">
        <v>32</v>
      </c>
      <c r="B8" s="4" t="s">
        <v>10</v>
      </c>
      <c r="C8" s="8">
        <v>394</v>
      </c>
      <c r="D8" s="38">
        <v>23.982</v>
      </c>
      <c r="E8" s="27">
        <v>76.39</v>
      </c>
      <c r="F8" s="7">
        <f t="shared" si="0"/>
        <v>9448.908</v>
      </c>
      <c r="G8" s="16">
        <f t="shared" si="1"/>
        <v>30097.66</v>
      </c>
      <c r="H8" s="16">
        <f t="shared" si="2"/>
        <v>20648.752</v>
      </c>
      <c r="I8" s="11"/>
    </row>
    <row r="9" spans="1:9" ht="15" customHeight="1">
      <c r="A9" s="44" t="s">
        <v>144</v>
      </c>
      <c r="B9" s="4" t="s">
        <v>143</v>
      </c>
      <c r="C9" s="8">
        <v>2</v>
      </c>
      <c r="D9" s="38">
        <v>63.85</v>
      </c>
      <c r="E9" s="27">
        <v>79.44</v>
      </c>
      <c r="F9" s="7">
        <f>C9*D9</f>
        <v>127.7</v>
      </c>
      <c r="G9" s="16">
        <f>C9*E9</f>
        <v>158.88</v>
      </c>
      <c r="H9" s="16">
        <f>G9-F9</f>
        <v>31.179999999999993</v>
      </c>
      <c r="I9" s="11"/>
    </row>
    <row r="10" spans="1:9" ht="15" customHeight="1">
      <c r="A10" s="6" t="s">
        <v>3</v>
      </c>
      <c r="B10" s="4" t="s">
        <v>11</v>
      </c>
      <c r="C10" s="8">
        <v>3</v>
      </c>
      <c r="D10" s="38">
        <v>25.82</v>
      </c>
      <c r="E10" s="27">
        <v>58.05</v>
      </c>
      <c r="F10" s="7">
        <f t="shared" si="0"/>
        <v>77.46000000000001</v>
      </c>
      <c r="G10" s="16">
        <f t="shared" si="1"/>
        <v>174.14999999999998</v>
      </c>
      <c r="H10" s="16">
        <f t="shared" si="2"/>
        <v>96.68999999999997</v>
      </c>
      <c r="I10" s="11"/>
    </row>
    <row r="11" spans="1:9" ht="15">
      <c r="A11" s="13" t="s">
        <v>39</v>
      </c>
      <c r="B11" s="11" t="s">
        <v>40</v>
      </c>
      <c r="C11" s="2">
        <v>202</v>
      </c>
      <c r="D11" s="38">
        <v>135.879</v>
      </c>
      <c r="E11" s="27">
        <v>164.42</v>
      </c>
      <c r="F11" s="7">
        <f>C11*D11</f>
        <v>27447.557999999997</v>
      </c>
      <c r="G11" s="16">
        <f>C11*E11</f>
        <v>33212.84</v>
      </c>
      <c r="H11" s="16">
        <f t="shared" si="2"/>
        <v>5765.281999999999</v>
      </c>
      <c r="I11" s="11"/>
    </row>
    <row r="12" spans="1:9" ht="15" customHeight="1">
      <c r="A12" s="6" t="s">
        <v>4</v>
      </c>
      <c r="B12" s="4" t="s">
        <v>12</v>
      </c>
      <c r="C12" s="2">
        <v>1249</v>
      </c>
      <c r="D12" s="38">
        <v>26.562</v>
      </c>
      <c r="E12" s="27">
        <v>32.19</v>
      </c>
      <c r="F12" s="7">
        <f t="shared" si="0"/>
        <v>33175.938</v>
      </c>
      <c r="G12" s="16">
        <f t="shared" si="1"/>
        <v>40205.31</v>
      </c>
      <c r="H12" s="16">
        <f t="shared" si="2"/>
        <v>7029.371999999996</v>
      </c>
      <c r="I12" s="11"/>
    </row>
    <row r="13" spans="1:9" ht="15" customHeight="1">
      <c r="A13" s="6" t="s">
        <v>129</v>
      </c>
      <c r="B13" s="4" t="s">
        <v>130</v>
      </c>
      <c r="C13" s="2">
        <v>400</v>
      </c>
      <c r="D13" s="38">
        <v>39.45</v>
      </c>
      <c r="E13" s="27">
        <v>41.8</v>
      </c>
      <c r="F13" s="7">
        <f t="shared" si="0"/>
        <v>15780.000000000002</v>
      </c>
      <c r="G13" s="16">
        <f t="shared" si="1"/>
        <v>16720</v>
      </c>
      <c r="H13" s="16">
        <f t="shared" si="2"/>
        <v>939.9999999999982</v>
      </c>
      <c r="I13" s="11"/>
    </row>
    <row r="14" spans="1:9" s="24" customFormat="1" ht="15" customHeight="1">
      <c r="A14" s="30" t="s">
        <v>48</v>
      </c>
      <c r="B14" s="21"/>
      <c r="C14" s="19"/>
      <c r="D14" s="47"/>
      <c r="E14" s="23"/>
      <c r="F14" s="60">
        <f>SUM(F6:F13)</f>
        <v>189033.9254</v>
      </c>
      <c r="G14" s="60">
        <f>SUM(G6:G13)</f>
        <v>249666.37999999998</v>
      </c>
      <c r="H14" s="60">
        <f>SUM(H6:H13)</f>
        <v>60632.45459999998</v>
      </c>
      <c r="I14" s="61"/>
    </row>
    <row r="15" spans="1:9" ht="15">
      <c r="A15" s="15"/>
      <c r="B15" s="2"/>
      <c r="C15" s="2"/>
      <c r="D15" s="38"/>
      <c r="E15" s="10"/>
      <c r="F15" s="12"/>
      <c r="G15" s="16"/>
      <c r="H15" s="16"/>
      <c r="I15" s="11"/>
    </row>
    <row r="16" spans="1:9" ht="15">
      <c r="A16" s="15" t="s">
        <v>37</v>
      </c>
      <c r="B16" s="2"/>
      <c r="C16" s="2"/>
      <c r="D16" s="38"/>
      <c r="E16" s="10"/>
      <c r="F16" s="12"/>
      <c r="G16" s="16"/>
      <c r="H16" s="16"/>
      <c r="I16" s="11"/>
    </row>
    <row r="17" spans="1:9" ht="15">
      <c r="A17" s="5" t="s">
        <v>5</v>
      </c>
      <c r="B17" s="4" t="s">
        <v>7</v>
      </c>
      <c r="C17" s="2">
        <v>1139</v>
      </c>
      <c r="D17" s="39">
        <v>110.3968</v>
      </c>
      <c r="E17" s="27">
        <v>117.35</v>
      </c>
      <c r="F17" s="7">
        <f>C17*D17</f>
        <v>125741.9552</v>
      </c>
      <c r="G17" s="16">
        <f>C17*E17</f>
        <v>133661.65</v>
      </c>
      <c r="H17" s="16">
        <f>G17-F17</f>
        <v>7919.6947999999975</v>
      </c>
      <c r="I17" s="11"/>
    </row>
    <row r="18" spans="1:9" ht="15">
      <c r="A18" s="5" t="s">
        <v>6</v>
      </c>
      <c r="B18" s="4" t="s">
        <v>8</v>
      </c>
      <c r="C18" s="2">
        <v>837</v>
      </c>
      <c r="D18" s="39">
        <v>20.2694</v>
      </c>
      <c r="E18" s="49">
        <v>63.37</v>
      </c>
      <c r="F18" s="7">
        <f>C18*D18</f>
        <v>16965.487800000003</v>
      </c>
      <c r="G18" s="16">
        <f>C18*E18</f>
        <v>53040.689999999995</v>
      </c>
      <c r="H18" s="16">
        <f>G18-F18</f>
        <v>36075.20219999999</v>
      </c>
      <c r="I18" s="11"/>
    </row>
    <row r="19" spans="1:35" s="24" customFormat="1" ht="15">
      <c r="A19" s="30" t="s">
        <v>49</v>
      </c>
      <c r="B19" s="21"/>
      <c r="C19" s="19"/>
      <c r="D19" s="42"/>
      <c r="E19" s="23"/>
      <c r="F19" s="60">
        <f>SUM(F17:F18)</f>
        <v>142707.443</v>
      </c>
      <c r="G19" s="60">
        <f>SUM(G17:G18)</f>
        <v>186702.34</v>
      </c>
      <c r="H19" s="60">
        <f>SUM(H17:H18)</f>
        <v>43994.89699999999</v>
      </c>
      <c r="I19" s="61"/>
      <c r="AI19"/>
    </row>
    <row r="20" spans="1:9" ht="15">
      <c r="A20" s="1"/>
      <c r="B20" s="2"/>
      <c r="C20" s="2"/>
      <c r="D20" s="38"/>
      <c r="E20" s="10"/>
      <c r="F20" s="12"/>
      <c r="G20" s="16"/>
      <c r="H20" s="16"/>
      <c r="I20" s="11"/>
    </row>
    <row r="21" spans="1:9" ht="15">
      <c r="A21" s="25" t="s">
        <v>38</v>
      </c>
      <c r="B21" s="2"/>
      <c r="C21" s="2"/>
      <c r="D21" s="38"/>
      <c r="E21" s="10"/>
      <c r="F21" s="12"/>
      <c r="G21" s="16"/>
      <c r="H21" s="16"/>
      <c r="I21" s="11"/>
    </row>
    <row r="22" spans="1:9" ht="15">
      <c r="A22" s="15" t="s">
        <v>36</v>
      </c>
      <c r="B22" s="2"/>
      <c r="C22" s="2"/>
      <c r="D22" s="38"/>
      <c r="E22" s="10"/>
      <c r="F22" s="12"/>
      <c r="G22" s="16"/>
      <c r="H22" s="16"/>
      <c r="I22" s="11"/>
    </row>
    <row r="23" spans="1:9" ht="15">
      <c r="A23" s="5" t="s">
        <v>2</v>
      </c>
      <c r="B23" s="4" t="s">
        <v>9</v>
      </c>
      <c r="C23" s="2">
        <v>374</v>
      </c>
      <c r="D23" s="38">
        <v>56.99</v>
      </c>
      <c r="E23" s="27">
        <v>65.81</v>
      </c>
      <c r="F23" s="7">
        <f aca="true" t="shared" si="3" ref="F23:F29">C23*D23</f>
        <v>21314.260000000002</v>
      </c>
      <c r="G23" s="16">
        <f aca="true" t="shared" si="4" ref="G23:G29">C23*E23</f>
        <v>24612.940000000002</v>
      </c>
      <c r="H23" s="16">
        <f aca="true" t="shared" si="5" ref="H23:H29">G23-F23</f>
        <v>3298.6800000000003</v>
      </c>
      <c r="I23" s="11"/>
    </row>
    <row r="24" spans="1:9" ht="15">
      <c r="A24" s="6" t="s">
        <v>32</v>
      </c>
      <c r="B24" s="4" t="s">
        <v>10</v>
      </c>
      <c r="C24" s="8">
        <v>396</v>
      </c>
      <c r="D24" s="38">
        <v>57.0678</v>
      </c>
      <c r="E24" s="27">
        <v>76.39</v>
      </c>
      <c r="F24" s="7">
        <f t="shared" si="3"/>
        <v>22598.8488</v>
      </c>
      <c r="G24" s="16">
        <f t="shared" si="4"/>
        <v>30250.44</v>
      </c>
      <c r="H24" s="16">
        <f t="shared" si="5"/>
        <v>7651.591199999999</v>
      </c>
      <c r="I24" s="11"/>
    </row>
    <row r="25" spans="1:9" ht="30">
      <c r="A25" s="44" t="s">
        <v>144</v>
      </c>
      <c r="B25" s="4" t="s">
        <v>143</v>
      </c>
      <c r="C25" s="8">
        <v>1</v>
      </c>
      <c r="D25" s="38">
        <v>70.71</v>
      </c>
      <c r="E25" s="27">
        <v>79.44</v>
      </c>
      <c r="F25" s="7">
        <f t="shared" si="3"/>
        <v>70.71</v>
      </c>
      <c r="G25" s="16">
        <f t="shared" si="4"/>
        <v>79.44</v>
      </c>
      <c r="H25" s="16">
        <f t="shared" si="5"/>
        <v>8.730000000000004</v>
      </c>
      <c r="I25" s="11"/>
    </row>
    <row r="26" spans="1:9" ht="15">
      <c r="A26" s="5" t="s">
        <v>30</v>
      </c>
      <c r="B26" s="4" t="s">
        <v>31</v>
      </c>
      <c r="C26" s="2">
        <v>753</v>
      </c>
      <c r="D26" s="41">
        <v>137.2607</v>
      </c>
      <c r="E26" s="27">
        <v>155.38</v>
      </c>
      <c r="F26" s="7">
        <f t="shared" si="3"/>
        <v>103357.3071</v>
      </c>
      <c r="G26" s="16">
        <f t="shared" si="4"/>
        <v>117001.14</v>
      </c>
      <c r="H26" s="16">
        <f t="shared" si="5"/>
        <v>13643.832899999994</v>
      </c>
      <c r="I26" s="11"/>
    </row>
    <row r="27" spans="1:9" ht="15">
      <c r="A27" s="13" t="s">
        <v>39</v>
      </c>
      <c r="B27" s="11" t="s">
        <v>40</v>
      </c>
      <c r="C27" s="2">
        <v>255</v>
      </c>
      <c r="D27" s="38">
        <v>138.55</v>
      </c>
      <c r="E27" s="27">
        <v>164.42</v>
      </c>
      <c r="F27" s="7">
        <f t="shared" si="3"/>
        <v>35330.25</v>
      </c>
      <c r="G27" s="16">
        <f t="shared" si="4"/>
        <v>41927.1</v>
      </c>
      <c r="H27" s="16">
        <f t="shared" si="5"/>
        <v>6596.8499999999985</v>
      </c>
      <c r="I27" s="11"/>
    </row>
    <row r="28" spans="1:9" ht="15">
      <c r="A28" s="6" t="s">
        <v>33</v>
      </c>
      <c r="B28" s="4" t="s">
        <v>34</v>
      </c>
      <c r="C28" s="2">
        <v>530</v>
      </c>
      <c r="D28" s="38">
        <v>102.9622</v>
      </c>
      <c r="E28" s="27">
        <v>134.25</v>
      </c>
      <c r="F28" s="7">
        <f t="shared" si="3"/>
        <v>54569.966</v>
      </c>
      <c r="G28" s="16">
        <f t="shared" si="4"/>
        <v>71152.5</v>
      </c>
      <c r="H28" s="16">
        <f t="shared" si="5"/>
        <v>16582.534</v>
      </c>
      <c r="I28" s="11"/>
    </row>
    <row r="29" spans="1:9" ht="15">
      <c r="A29" s="13" t="s">
        <v>41</v>
      </c>
      <c r="B29" s="11" t="s">
        <v>18</v>
      </c>
      <c r="C29" s="2">
        <v>622</v>
      </c>
      <c r="D29" s="38">
        <v>23.85</v>
      </c>
      <c r="E29" s="27">
        <v>29.79</v>
      </c>
      <c r="F29" s="7">
        <f t="shared" si="3"/>
        <v>14834.7</v>
      </c>
      <c r="G29" s="16">
        <f t="shared" si="4"/>
        <v>18529.38</v>
      </c>
      <c r="H29" s="16">
        <f t="shared" si="5"/>
        <v>3694.6800000000003</v>
      </c>
      <c r="I29" s="11"/>
    </row>
    <row r="30" spans="1:9" s="24" customFormat="1" ht="15">
      <c r="A30" s="30" t="s">
        <v>48</v>
      </c>
      <c r="B30" s="19"/>
      <c r="C30" s="19"/>
      <c r="D30" s="47"/>
      <c r="E30" s="23"/>
      <c r="F30" s="60">
        <f>SUM(F23:F29)</f>
        <v>252076.0419</v>
      </c>
      <c r="G30" s="60">
        <f>SUM(G23:G29)</f>
        <v>303552.94000000006</v>
      </c>
      <c r="H30" s="60">
        <f>SUM(H23:H29)</f>
        <v>51476.89809999999</v>
      </c>
      <c r="I30" s="61"/>
    </row>
    <row r="31" spans="1:9" ht="15">
      <c r="A31" s="1"/>
      <c r="B31" s="2"/>
      <c r="C31" s="2"/>
      <c r="D31" s="38"/>
      <c r="E31" s="27"/>
      <c r="F31" s="12"/>
      <c r="G31" s="16"/>
      <c r="H31" s="16"/>
      <c r="I31" s="11"/>
    </row>
    <row r="32" spans="1:9" ht="15">
      <c r="A32" s="15" t="s">
        <v>37</v>
      </c>
      <c r="B32" s="2"/>
      <c r="C32" s="2"/>
      <c r="D32" s="38"/>
      <c r="E32" s="27"/>
      <c r="F32" s="12"/>
      <c r="G32" s="16"/>
      <c r="H32" s="16"/>
      <c r="I32" s="11"/>
    </row>
    <row r="33" spans="1:8" ht="15">
      <c r="A33" s="5" t="s">
        <v>26</v>
      </c>
      <c r="B33" s="4" t="s">
        <v>21</v>
      </c>
      <c r="C33" s="3">
        <v>415</v>
      </c>
      <c r="D33" s="39">
        <v>165.7</v>
      </c>
      <c r="E33" s="27">
        <v>177.63</v>
      </c>
      <c r="F33" s="7">
        <f aca="true" t="shared" si="6" ref="F33:F47">C33*D33</f>
        <v>68765.5</v>
      </c>
      <c r="G33" s="16">
        <f aca="true" t="shared" si="7" ref="G33:G47">C33*E33</f>
        <v>73716.45</v>
      </c>
      <c r="H33" s="16">
        <f>G33-F33</f>
        <v>4950.949999999997</v>
      </c>
    </row>
    <row r="34" spans="1:8" ht="15">
      <c r="A34" s="5" t="s">
        <v>153</v>
      </c>
      <c r="B34" s="4" t="s">
        <v>154</v>
      </c>
      <c r="C34" s="2">
        <v>200</v>
      </c>
      <c r="D34" s="39">
        <v>108.7483</v>
      </c>
      <c r="E34" s="27">
        <v>135.4</v>
      </c>
      <c r="F34" s="7">
        <f t="shared" si="6"/>
        <v>21749.66</v>
      </c>
      <c r="G34" s="16">
        <f t="shared" si="7"/>
        <v>27080</v>
      </c>
      <c r="H34" s="16">
        <f>G34-F34</f>
        <v>5330.34</v>
      </c>
    </row>
    <row r="35" spans="1:8" ht="15">
      <c r="A35" s="5" t="s">
        <v>13</v>
      </c>
      <c r="B35" s="4" t="s">
        <v>18</v>
      </c>
      <c r="C35" s="3">
        <v>626</v>
      </c>
      <c r="D35" s="39">
        <v>29.37</v>
      </c>
      <c r="E35" s="27">
        <v>24.6</v>
      </c>
      <c r="F35" s="7">
        <f t="shared" si="6"/>
        <v>18385.62</v>
      </c>
      <c r="G35" s="16">
        <f t="shared" si="7"/>
        <v>15399.6</v>
      </c>
      <c r="H35" s="16">
        <f aca="true" t="shared" si="8" ref="H35:H54">G35-F35</f>
        <v>-2986.0199999999986</v>
      </c>
    </row>
    <row r="36" spans="1:9" s="24" customFormat="1" ht="15">
      <c r="A36" s="13" t="s">
        <v>63</v>
      </c>
      <c r="B36" s="3" t="s">
        <v>64</v>
      </c>
      <c r="C36" s="3">
        <v>224</v>
      </c>
      <c r="D36" s="40">
        <v>219.63</v>
      </c>
      <c r="E36" s="9">
        <v>299</v>
      </c>
      <c r="F36" s="7">
        <f t="shared" si="6"/>
        <v>49197.119999999995</v>
      </c>
      <c r="G36" s="16">
        <f t="shared" si="7"/>
        <v>66976</v>
      </c>
      <c r="H36" s="16">
        <f>G36-F36</f>
        <v>17778.880000000005</v>
      </c>
      <c r="I36" s="59"/>
    </row>
    <row r="37" spans="1:9" s="24" customFormat="1" ht="15">
      <c r="A37" t="s">
        <v>149</v>
      </c>
      <c r="B37" s="26" t="s">
        <v>150</v>
      </c>
      <c r="C37" s="3">
        <v>800</v>
      </c>
      <c r="D37" s="40">
        <v>115.2282</v>
      </c>
      <c r="E37" s="9">
        <v>129.39</v>
      </c>
      <c r="F37" s="7">
        <f>C37*D37</f>
        <v>92182.56</v>
      </c>
      <c r="G37" s="16">
        <f>C37*E37</f>
        <v>103511.99999999999</v>
      </c>
      <c r="H37" s="16">
        <f>G37-F37</f>
        <v>11329.439999999988</v>
      </c>
      <c r="I37" s="66"/>
    </row>
    <row r="38" spans="1:8" ht="15">
      <c r="A38" s="5" t="s">
        <v>5</v>
      </c>
      <c r="B38" s="4" t="s">
        <v>7</v>
      </c>
      <c r="C38" s="3">
        <v>497</v>
      </c>
      <c r="D38" s="39">
        <v>83.8483</v>
      </c>
      <c r="E38" s="27">
        <v>117.35</v>
      </c>
      <c r="F38" s="7">
        <f t="shared" si="6"/>
        <v>41672.6051</v>
      </c>
      <c r="G38" s="16">
        <f t="shared" si="7"/>
        <v>58322.95</v>
      </c>
      <c r="H38" s="16">
        <f t="shared" si="8"/>
        <v>16650.344899999996</v>
      </c>
    </row>
    <row r="39" spans="1:9" s="24" customFormat="1" ht="15">
      <c r="A39" s="5" t="s">
        <v>67</v>
      </c>
      <c r="B39" s="4" t="s">
        <v>68</v>
      </c>
      <c r="C39" s="3">
        <v>300</v>
      </c>
      <c r="D39" s="39">
        <v>168.01</v>
      </c>
      <c r="E39" s="27">
        <v>228.46</v>
      </c>
      <c r="F39" s="7">
        <f t="shared" si="6"/>
        <v>50403</v>
      </c>
      <c r="G39" s="16">
        <f t="shared" si="7"/>
        <v>68538</v>
      </c>
      <c r="H39" s="16">
        <f t="shared" si="8"/>
        <v>18135</v>
      </c>
      <c r="I39" s="59"/>
    </row>
    <row r="40" spans="1:8" ht="15">
      <c r="A40" s="5" t="s">
        <v>14</v>
      </c>
      <c r="B40" s="4" t="s">
        <v>15</v>
      </c>
      <c r="C40" s="2">
        <v>432</v>
      </c>
      <c r="D40" s="39">
        <v>77.57</v>
      </c>
      <c r="E40" s="27">
        <v>85.34</v>
      </c>
      <c r="F40" s="7">
        <f t="shared" si="6"/>
        <v>33510.24</v>
      </c>
      <c r="G40" s="16">
        <f t="shared" si="7"/>
        <v>36866.880000000005</v>
      </c>
      <c r="H40" s="16">
        <f t="shared" si="8"/>
        <v>3356.6400000000067</v>
      </c>
    </row>
    <row r="41" spans="1:8" ht="15">
      <c r="A41" s="5" t="s">
        <v>17</v>
      </c>
      <c r="B41" s="4" t="s">
        <v>16</v>
      </c>
      <c r="C41" s="2">
        <v>557</v>
      </c>
      <c r="D41" s="39">
        <v>44.8674</v>
      </c>
      <c r="E41" s="49">
        <v>61.19</v>
      </c>
      <c r="F41" s="7">
        <f t="shared" si="6"/>
        <v>24991.1418</v>
      </c>
      <c r="G41" s="16">
        <f t="shared" si="7"/>
        <v>34082.83</v>
      </c>
      <c r="H41" s="16">
        <f t="shared" si="8"/>
        <v>9091.6882</v>
      </c>
    </row>
    <row r="42" spans="1:8" ht="15">
      <c r="A42" s="5" t="s">
        <v>147</v>
      </c>
      <c r="B42" s="4" t="s">
        <v>148</v>
      </c>
      <c r="C42" s="2">
        <v>100</v>
      </c>
      <c r="D42" s="39">
        <v>119.8099</v>
      </c>
      <c r="E42" s="27">
        <v>136.77</v>
      </c>
      <c r="F42" s="7">
        <f>C42*D42</f>
        <v>11980.99</v>
      </c>
      <c r="G42" s="16">
        <f>C42*E42</f>
        <v>13677.000000000002</v>
      </c>
      <c r="H42" s="16">
        <f>G42-F42</f>
        <v>1696.010000000002</v>
      </c>
    </row>
    <row r="43" spans="1:8" ht="15">
      <c r="A43" s="5" t="s">
        <v>151</v>
      </c>
      <c r="B43" s="4" t="s">
        <v>152</v>
      </c>
      <c r="C43" s="2">
        <v>60</v>
      </c>
      <c r="D43" s="39">
        <v>337.133</v>
      </c>
      <c r="E43" s="27">
        <v>359.3</v>
      </c>
      <c r="F43" s="7">
        <f>C43*D43</f>
        <v>20227.98</v>
      </c>
      <c r="G43" s="16">
        <f>C43*E43</f>
        <v>21558</v>
      </c>
      <c r="H43" s="16">
        <f>G43-F43</f>
        <v>1330.0200000000004</v>
      </c>
    </row>
    <row r="44" spans="1:12" ht="15">
      <c r="A44" s="5" t="s">
        <v>24</v>
      </c>
      <c r="B44" s="4" t="s">
        <v>19</v>
      </c>
      <c r="C44" s="2">
        <v>336</v>
      </c>
      <c r="D44" s="39">
        <v>149.7</v>
      </c>
      <c r="E44" s="27">
        <v>171.07</v>
      </c>
      <c r="F44" s="7">
        <f t="shared" si="6"/>
        <v>50299.2</v>
      </c>
      <c r="G44" s="16">
        <f t="shared" si="7"/>
        <v>57479.52</v>
      </c>
      <c r="H44" s="16">
        <f t="shared" si="8"/>
        <v>7180.32</v>
      </c>
      <c r="L44" s="27"/>
    </row>
    <row r="45" spans="1:8" ht="15">
      <c r="A45" s="5" t="s">
        <v>50</v>
      </c>
      <c r="B45" s="4" t="s">
        <v>53</v>
      </c>
      <c r="C45" s="2">
        <v>125</v>
      </c>
      <c r="D45" s="39">
        <v>340.1042</v>
      </c>
      <c r="E45" s="27">
        <v>359.32</v>
      </c>
      <c r="F45" s="7">
        <f t="shared" si="6"/>
        <v>42513.025</v>
      </c>
      <c r="G45" s="16">
        <f t="shared" si="7"/>
        <v>44915</v>
      </c>
      <c r="H45" s="16">
        <f t="shared" si="8"/>
        <v>2401.9749999999985</v>
      </c>
    </row>
    <row r="46" spans="1:8" ht="15">
      <c r="A46" s="5" t="s">
        <v>127</v>
      </c>
      <c r="B46" s="4" t="s">
        <v>128</v>
      </c>
      <c r="C46" s="2">
        <v>400</v>
      </c>
      <c r="D46" s="39">
        <v>75.1175</v>
      </c>
      <c r="E46" s="27">
        <v>76.64</v>
      </c>
      <c r="F46" s="7">
        <f t="shared" si="6"/>
        <v>30047.000000000004</v>
      </c>
      <c r="G46" s="16">
        <f t="shared" si="7"/>
        <v>30656</v>
      </c>
      <c r="H46" s="16">
        <f t="shared" si="8"/>
        <v>608.9999999999964</v>
      </c>
    </row>
    <row r="47" spans="1:8" ht="15">
      <c r="A47" s="5" t="s">
        <v>25</v>
      </c>
      <c r="B47" s="4" t="s">
        <v>20</v>
      </c>
      <c r="C47" s="2">
        <v>516</v>
      </c>
      <c r="D47" s="39">
        <v>114.9</v>
      </c>
      <c r="E47" s="27">
        <v>166.67</v>
      </c>
      <c r="F47" s="7">
        <f t="shared" si="6"/>
        <v>59288.4</v>
      </c>
      <c r="G47" s="16">
        <f t="shared" si="7"/>
        <v>86001.71999999999</v>
      </c>
      <c r="H47" s="16">
        <f t="shared" si="8"/>
        <v>26713.319999999985</v>
      </c>
    </row>
    <row r="48" spans="1:8" ht="15">
      <c r="A48" s="32" t="s">
        <v>138</v>
      </c>
      <c r="B48" s="26" t="s">
        <v>139</v>
      </c>
      <c r="C48" s="2">
        <v>40</v>
      </c>
      <c r="D48" s="39">
        <v>34.15</v>
      </c>
      <c r="E48" s="27">
        <v>30.45</v>
      </c>
      <c r="F48" s="7">
        <f aca="true" t="shared" si="9" ref="F48:F54">C48*D48</f>
        <v>1366</v>
      </c>
      <c r="G48" s="16">
        <f aca="true" t="shared" si="10" ref="G48:G54">C48*E48</f>
        <v>1218</v>
      </c>
      <c r="H48" s="16">
        <f aca="true" t="shared" si="11" ref="H48:H53">G48-F48</f>
        <v>-148</v>
      </c>
    </row>
    <row r="49" spans="1:9" s="24" customFormat="1" ht="15">
      <c r="A49" s="35" t="s">
        <v>57</v>
      </c>
      <c r="B49" s="3" t="s">
        <v>58</v>
      </c>
      <c r="C49" s="2">
        <v>206</v>
      </c>
      <c r="D49" s="40">
        <v>75.78</v>
      </c>
      <c r="E49" s="27">
        <v>136.5</v>
      </c>
      <c r="F49" s="7">
        <f t="shared" si="9"/>
        <v>15610.68</v>
      </c>
      <c r="G49" s="16">
        <f t="shared" si="10"/>
        <v>28119</v>
      </c>
      <c r="H49" s="16">
        <f t="shared" si="11"/>
        <v>12508.32</v>
      </c>
      <c r="I49" s="59"/>
    </row>
    <row r="50" spans="1:9" s="24" customFormat="1" ht="15">
      <c r="A50" s="6" t="s">
        <v>140</v>
      </c>
      <c r="B50" s="26" t="s">
        <v>141</v>
      </c>
      <c r="C50" s="2">
        <v>500</v>
      </c>
      <c r="D50" s="40">
        <v>33.1669</v>
      </c>
      <c r="E50" s="9">
        <v>34.21</v>
      </c>
      <c r="F50" s="7">
        <f t="shared" si="9"/>
        <v>16583.45</v>
      </c>
      <c r="G50" s="16">
        <f t="shared" si="10"/>
        <v>17105</v>
      </c>
      <c r="H50" s="16">
        <f t="shared" si="11"/>
        <v>521.5499999999993</v>
      </c>
      <c r="I50" s="63"/>
    </row>
    <row r="51" spans="1:9" s="24" customFormat="1" ht="15">
      <c r="A51" s="5" t="s">
        <v>27</v>
      </c>
      <c r="B51" s="4" t="s">
        <v>22</v>
      </c>
      <c r="C51" s="2">
        <v>580</v>
      </c>
      <c r="D51" s="39">
        <v>60.04</v>
      </c>
      <c r="E51" s="27">
        <v>51.96</v>
      </c>
      <c r="F51" s="7">
        <f t="shared" si="9"/>
        <v>34823.2</v>
      </c>
      <c r="G51" s="16">
        <f t="shared" si="10"/>
        <v>30136.8</v>
      </c>
      <c r="H51" s="16">
        <f t="shared" si="11"/>
        <v>-4686.399999999998</v>
      </c>
      <c r="I51" s="63"/>
    </row>
    <row r="52" spans="1:9" s="24" customFormat="1" ht="15">
      <c r="A52" s="6" t="s">
        <v>136</v>
      </c>
      <c r="B52" s="26" t="s">
        <v>137</v>
      </c>
      <c r="C52" s="2">
        <v>402</v>
      </c>
      <c r="D52" s="40">
        <v>15.53</v>
      </c>
      <c r="E52" s="9">
        <v>13.53</v>
      </c>
      <c r="F52" s="7">
        <f t="shared" si="9"/>
        <v>6243.0599999999995</v>
      </c>
      <c r="G52" s="16">
        <f t="shared" si="10"/>
        <v>5439.0599999999995</v>
      </c>
      <c r="H52" s="16">
        <f t="shared" si="11"/>
        <v>-804</v>
      </c>
      <c r="I52" s="62"/>
    </row>
    <row r="53" spans="1:9" s="24" customFormat="1" ht="15">
      <c r="A53" s="6" t="s">
        <v>145</v>
      </c>
      <c r="B53" s="26" t="s">
        <v>146</v>
      </c>
      <c r="C53" s="2">
        <v>225</v>
      </c>
      <c r="D53" s="40">
        <v>231.0741</v>
      </c>
      <c r="E53" s="9">
        <v>216.71</v>
      </c>
      <c r="F53" s="7">
        <f t="shared" si="9"/>
        <v>51991.6725</v>
      </c>
      <c r="G53" s="16">
        <f t="shared" si="10"/>
        <v>48759.75</v>
      </c>
      <c r="H53" s="16">
        <f t="shared" si="11"/>
        <v>-3231.9225000000006</v>
      </c>
      <c r="I53" s="65"/>
    </row>
    <row r="54" spans="1:8" ht="15">
      <c r="A54" s="5" t="s">
        <v>28</v>
      </c>
      <c r="B54" s="4" t="s">
        <v>23</v>
      </c>
      <c r="C54" s="2">
        <v>431</v>
      </c>
      <c r="D54" s="39">
        <v>139.89</v>
      </c>
      <c r="E54" s="9">
        <v>144.69</v>
      </c>
      <c r="F54" s="7">
        <f t="shared" si="9"/>
        <v>60292.59</v>
      </c>
      <c r="G54" s="16">
        <f t="shared" si="10"/>
        <v>62361.39</v>
      </c>
      <c r="H54" s="16">
        <f t="shared" si="8"/>
        <v>2068.800000000003</v>
      </c>
    </row>
    <row r="55" spans="1:8" ht="15">
      <c r="A55" s="30" t="s">
        <v>49</v>
      </c>
      <c r="B55" s="4"/>
      <c r="C55" s="2"/>
      <c r="D55" s="4"/>
      <c r="E55" s="27"/>
      <c r="F55" s="60">
        <f>SUM(F33:F54)</f>
        <v>802124.6943999999</v>
      </c>
      <c r="G55" s="60">
        <f>SUM(G33:G54)</f>
        <v>931920.9500000001</v>
      </c>
      <c r="H55" s="60">
        <f>SUM(H33:H54)</f>
        <v>129796.2556</v>
      </c>
    </row>
    <row r="56" spans="3:6" ht="15">
      <c r="C56" s="2"/>
      <c r="E56" s="29"/>
      <c r="F56" s="4"/>
    </row>
    <row r="57" spans="1:6" ht="15">
      <c r="A57" s="25" t="s">
        <v>42</v>
      </c>
      <c r="C57" s="2"/>
      <c r="E57" s="29"/>
      <c r="F57" s="4"/>
    </row>
    <row r="58" spans="1:6" ht="15">
      <c r="A58" s="15" t="s">
        <v>36</v>
      </c>
      <c r="C58" s="2"/>
      <c r="E58" s="29"/>
      <c r="F58" s="4"/>
    </row>
    <row r="59" spans="1:8" ht="15">
      <c r="A59" s="6" t="s">
        <v>32</v>
      </c>
      <c r="B59" s="4" t="s">
        <v>10</v>
      </c>
      <c r="C59" s="57">
        <v>102</v>
      </c>
      <c r="D59" s="38">
        <v>36.444</v>
      </c>
      <c r="E59" s="39">
        <v>76.39</v>
      </c>
      <c r="F59" s="7">
        <f>C59*D59</f>
        <v>3717.2880000000005</v>
      </c>
      <c r="G59" s="16">
        <f>C59*E59</f>
        <v>7791.78</v>
      </c>
      <c r="H59" s="16">
        <f>G59-F59</f>
        <v>4074.4919999999993</v>
      </c>
    </row>
    <row r="60" spans="1:9" s="28" customFormat="1" ht="15">
      <c r="A60" s="13" t="s">
        <v>51</v>
      </c>
      <c r="B60" s="26" t="s">
        <v>52</v>
      </c>
      <c r="C60" s="2">
        <v>525</v>
      </c>
      <c r="D60" s="40">
        <v>51.235</v>
      </c>
      <c r="E60" s="40">
        <v>49.41</v>
      </c>
      <c r="F60" s="7">
        <f>C60*D60</f>
        <v>26898.375</v>
      </c>
      <c r="G60" s="16">
        <f>C60*E60</f>
        <v>25940.25</v>
      </c>
      <c r="H60" s="16">
        <f>G60-F60</f>
        <v>-958.125</v>
      </c>
      <c r="I60" s="3"/>
    </row>
    <row r="61" spans="1:9" s="24" customFormat="1" ht="15">
      <c r="A61" s="30" t="s">
        <v>48</v>
      </c>
      <c r="B61" s="31"/>
      <c r="C61" s="56"/>
      <c r="D61" s="42"/>
      <c r="E61" s="42"/>
      <c r="F61" s="60">
        <f>SUM(F59:F60)</f>
        <v>30615.663</v>
      </c>
      <c r="G61" s="60">
        <f>SUM(G59:G60)</f>
        <v>33732.03</v>
      </c>
      <c r="H61" s="60">
        <f>SUM(H59:H60)</f>
        <v>3116.3669999999993</v>
      </c>
      <c r="I61" s="59"/>
    </row>
    <row r="62" spans="1:6" ht="15">
      <c r="A62" s="15"/>
      <c r="C62" s="2"/>
      <c r="D62" s="43"/>
      <c r="E62" s="43"/>
      <c r="F62" s="4"/>
    </row>
    <row r="63" spans="1:6" ht="15">
      <c r="A63" s="15" t="s">
        <v>37</v>
      </c>
      <c r="C63" s="2"/>
      <c r="D63" s="43"/>
      <c r="E63" s="43"/>
      <c r="F63" s="4"/>
    </row>
    <row r="64" spans="1:9" s="28" customFormat="1" ht="15">
      <c r="A64" s="13" t="s">
        <v>46</v>
      </c>
      <c r="B64" s="26" t="s">
        <v>47</v>
      </c>
      <c r="C64" s="2">
        <v>336</v>
      </c>
      <c r="D64" s="41">
        <v>80.6391</v>
      </c>
      <c r="E64" s="41">
        <v>140.2</v>
      </c>
      <c r="F64" s="9">
        <f>C64*D64</f>
        <v>27094.7376</v>
      </c>
      <c r="G64" s="14">
        <f>C64*E64</f>
        <v>47107.2</v>
      </c>
      <c r="H64" s="14">
        <f>G64-F64</f>
        <v>20012.462399999997</v>
      </c>
      <c r="I64" s="3"/>
    </row>
    <row r="65" spans="1:8" ht="15">
      <c r="A65" t="s">
        <v>44</v>
      </c>
      <c r="B65" s="26" t="s">
        <v>45</v>
      </c>
      <c r="C65" s="11">
        <v>431</v>
      </c>
      <c r="D65" s="41">
        <v>34.53</v>
      </c>
      <c r="E65" s="41">
        <v>48.81</v>
      </c>
      <c r="F65" s="9">
        <f>C65*D65</f>
        <v>14882.43</v>
      </c>
      <c r="G65" s="14">
        <f>C65*E65</f>
        <v>21037.11</v>
      </c>
      <c r="H65" s="14">
        <f>G65-F65</f>
        <v>6154.68</v>
      </c>
    </row>
    <row r="66" spans="1:9" s="28" customFormat="1" ht="15">
      <c r="A66" s="32" t="s">
        <v>97</v>
      </c>
      <c r="B66" s="26" t="s">
        <v>53</v>
      </c>
      <c r="C66" s="2">
        <v>509</v>
      </c>
      <c r="D66" s="41">
        <v>155.647</v>
      </c>
      <c r="E66" s="27">
        <v>359.32</v>
      </c>
      <c r="F66" s="9">
        <f>C66*D66</f>
        <v>79224.32299999999</v>
      </c>
      <c r="G66" s="14">
        <f>C66*E66</f>
        <v>182893.88</v>
      </c>
      <c r="H66" s="14">
        <f>G66-F66</f>
        <v>103669.55700000002</v>
      </c>
      <c r="I66" s="3"/>
    </row>
    <row r="67" spans="1:9" s="28" customFormat="1" ht="15">
      <c r="A67" s="32" t="s">
        <v>54</v>
      </c>
      <c r="B67" s="26" t="s">
        <v>55</v>
      </c>
      <c r="C67" s="2">
        <v>202</v>
      </c>
      <c r="D67" s="41">
        <v>70.8826</v>
      </c>
      <c r="E67" s="41">
        <v>336.32</v>
      </c>
      <c r="F67" s="9">
        <f>C67*D67</f>
        <v>14318.285199999998</v>
      </c>
      <c r="G67" s="14">
        <f>C67*E67</f>
        <v>67936.64</v>
      </c>
      <c r="H67" s="14">
        <f>G67-F67</f>
        <v>53618.3548</v>
      </c>
      <c r="I67" s="3"/>
    </row>
    <row r="68" spans="1:9" s="28" customFormat="1" ht="15">
      <c r="A68" t="s">
        <v>95</v>
      </c>
      <c r="B68" s="26" t="s">
        <v>96</v>
      </c>
      <c r="C68" s="2">
        <v>92</v>
      </c>
      <c r="D68" s="41">
        <v>198.903</v>
      </c>
      <c r="E68" s="41">
        <v>267.42</v>
      </c>
      <c r="F68" s="9">
        <f>C68*D68</f>
        <v>18299.076</v>
      </c>
      <c r="G68" s="14">
        <f>C68*E68</f>
        <v>24602.640000000003</v>
      </c>
      <c r="H68" s="16">
        <f>G68-F68</f>
        <v>6303.564000000002</v>
      </c>
      <c r="I68" s="3"/>
    </row>
    <row r="69" spans="1:9" s="24" customFormat="1" ht="15">
      <c r="A69" s="30" t="s">
        <v>49</v>
      </c>
      <c r="B69" s="31"/>
      <c r="C69" s="56"/>
      <c r="D69" s="42"/>
      <c r="E69" s="23"/>
      <c r="F69" s="60">
        <f>SUM(F64:F68)</f>
        <v>153818.8518</v>
      </c>
      <c r="G69" s="60">
        <f>SUM(G64:G68)</f>
        <v>343577.47000000003</v>
      </c>
      <c r="H69" s="51">
        <f>SUM(H64:H68)</f>
        <v>189758.61820000003</v>
      </c>
      <c r="I69" s="59"/>
    </row>
    <row r="70" spans="1:9" s="24" customFormat="1" ht="15">
      <c r="A70" s="30"/>
      <c r="B70" s="52"/>
      <c r="C70" s="56"/>
      <c r="D70" s="52"/>
      <c r="E70" s="52"/>
      <c r="F70" s="60"/>
      <c r="G70" s="60"/>
      <c r="H70" s="60"/>
      <c r="I70" s="59"/>
    </row>
    <row r="71" spans="1:9" s="24" customFormat="1" ht="15">
      <c r="A71" s="25" t="s">
        <v>43</v>
      </c>
      <c r="B71" s="52"/>
      <c r="C71" s="56"/>
      <c r="D71" s="42"/>
      <c r="E71" s="52"/>
      <c r="F71" s="60"/>
      <c r="G71" s="60"/>
      <c r="H71" s="60"/>
      <c r="I71" s="59"/>
    </row>
    <row r="72" spans="1:9" s="24" customFormat="1" ht="15">
      <c r="A72" s="15" t="s">
        <v>36</v>
      </c>
      <c r="C72" s="58"/>
      <c r="D72" s="48"/>
      <c r="F72" s="60"/>
      <c r="G72" s="60"/>
      <c r="H72" s="60"/>
      <c r="I72" s="59"/>
    </row>
    <row r="73" spans="1:8" ht="15">
      <c r="A73" s="6" t="s">
        <v>104</v>
      </c>
      <c r="B73" s="4" t="s">
        <v>105</v>
      </c>
      <c r="C73" s="57">
        <v>1004</v>
      </c>
      <c r="D73" s="38">
        <v>55.8156</v>
      </c>
      <c r="E73" s="39">
        <v>90.98</v>
      </c>
      <c r="F73" s="7">
        <f>C73*D73</f>
        <v>56038.862400000005</v>
      </c>
      <c r="G73" s="16">
        <f>C73*E73</f>
        <v>91343.92</v>
      </c>
      <c r="H73" s="16">
        <f>G73-F73</f>
        <v>35305.05759999999</v>
      </c>
    </row>
    <row r="74" spans="1:9" s="24" customFormat="1" ht="15">
      <c r="A74" s="30" t="s">
        <v>48</v>
      </c>
      <c r="B74" s="52"/>
      <c r="C74" s="56"/>
      <c r="D74" s="42"/>
      <c r="E74" s="42"/>
      <c r="F74" s="60">
        <f>SUM(F73:F73)</f>
        <v>56038.862400000005</v>
      </c>
      <c r="G74" s="60">
        <f>SUM(G73:G73)</f>
        <v>91343.92</v>
      </c>
      <c r="H74" s="60">
        <f>SUM(H73:H73)</f>
        <v>35305.05759999999</v>
      </c>
      <c r="I74" s="59"/>
    </row>
    <row r="75" spans="1:9" s="24" customFormat="1" ht="15">
      <c r="A75" s="30"/>
      <c r="B75" s="53"/>
      <c r="C75" s="56"/>
      <c r="D75" s="42"/>
      <c r="E75" s="42"/>
      <c r="F75" s="60"/>
      <c r="G75" s="60"/>
      <c r="H75" s="60"/>
      <c r="I75" s="59"/>
    </row>
    <row r="76" spans="1:9" ht="15">
      <c r="A76" s="15" t="s">
        <v>37</v>
      </c>
      <c r="B76" s="2"/>
      <c r="C76" s="2"/>
      <c r="D76" s="38"/>
      <c r="E76" s="26"/>
      <c r="F76" s="12"/>
      <c r="G76" s="16"/>
      <c r="H76" s="16"/>
      <c r="I76" s="11"/>
    </row>
    <row r="77" spans="1:9" ht="15">
      <c r="A77" s="32" t="s">
        <v>120</v>
      </c>
      <c r="B77" s="11" t="s">
        <v>121</v>
      </c>
      <c r="C77" s="2">
        <v>100</v>
      </c>
      <c r="D77" s="40">
        <v>86.1231</v>
      </c>
      <c r="E77" s="50">
        <v>102.5</v>
      </c>
      <c r="F77" s="7">
        <f>C77*D77</f>
        <v>8612.31</v>
      </c>
      <c r="G77" s="16">
        <f>C77*E77</f>
        <v>10250</v>
      </c>
      <c r="H77" s="16">
        <f>G77-F77</f>
        <v>1637.6900000000005</v>
      </c>
      <c r="I77" s="11"/>
    </row>
    <row r="78" spans="1:9" ht="15">
      <c r="A78" s="32" t="s">
        <v>122</v>
      </c>
      <c r="B78" s="11" t="s">
        <v>123</v>
      </c>
      <c r="C78" s="2">
        <v>453</v>
      </c>
      <c r="D78" s="40">
        <v>361.977</v>
      </c>
      <c r="E78" s="50">
        <v>355.41</v>
      </c>
      <c r="F78" s="7">
        <f>C78*D78</f>
        <v>163975.58099999998</v>
      </c>
      <c r="G78" s="16">
        <f>C78*E78</f>
        <v>161000.73</v>
      </c>
      <c r="H78" s="16">
        <f>G78-F78</f>
        <v>-2974.850999999966</v>
      </c>
      <c r="I78" s="11"/>
    </row>
    <row r="79" spans="1:9" ht="15">
      <c r="A79" s="32" t="s">
        <v>119</v>
      </c>
      <c r="B79" s="26" t="s">
        <v>112</v>
      </c>
      <c r="C79" s="2">
        <v>305</v>
      </c>
      <c r="D79" s="40">
        <v>58.314</v>
      </c>
      <c r="E79" s="50">
        <v>86.06</v>
      </c>
      <c r="F79" s="7">
        <f>C79*D79</f>
        <v>17785.77</v>
      </c>
      <c r="G79" s="16">
        <f>C79*E79</f>
        <v>26248.3</v>
      </c>
      <c r="H79" s="16">
        <f>G79-F79</f>
        <v>8462.529999999999</v>
      </c>
      <c r="I79" s="11"/>
    </row>
    <row r="80" spans="1:9" ht="15">
      <c r="A80" s="30" t="s">
        <v>49</v>
      </c>
      <c r="B80" s="54"/>
      <c r="C80" s="56"/>
      <c r="D80" s="47"/>
      <c r="E80" s="23"/>
      <c r="F80" s="60">
        <f>SUM(F77:F79)</f>
        <v>190373.66099999996</v>
      </c>
      <c r="G80" s="60">
        <f>SUM(G77:G79)</f>
        <v>197499.03</v>
      </c>
      <c r="H80" s="60">
        <f>SUM(H79:H79)</f>
        <v>8462.529999999999</v>
      </c>
      <c r="I80" s="11"/>
    </row>
    <row r="81" spans="1:9" ht="15">
      <c r="A81" s="30"/>
      <c r="B81" s="2"/>
      <c r="C81" s="56"/>
      <c r="D81" s="38"/>
      <c r="E81" s="23"/>
      <c r="F81" s="17"/>
      <c r="G81" s="17"/>
      <c r="H81" s="17"/>
      <c r="I81" s="11"/>
    </row>
    <row r="82" spans="1:9" ht="15">
      <c r="A82" s="25" t="s">
        <v>124</v>
      </c>
      <c r="B82" s="2"/>
      <c r="C82" s="56"/>
      <c r="D82" s="38"/>
      <c r="E82" s="23"/>
      <c r="F82" s="17"/>
      <c r="G82" s="17"/>
      <c r="H82" s="17"/>
      <c r="I82" s="11"/>
    </row>
    <row r="83" spans="1:9" s="24" customFormat="1" ht="15">
      <c r="A83" s="15" t="s">
        <v>36</v>
      </c>
      <c r="C83" s="58"/>
      <c r="D83" s="48"/>
      <c r="F83" s="69"/>
      <c r="G83" s="69"/>
      <c r="H83" s="69"/>
      <c r="I83" s="68"/>
    </row>
    <row r="84" spans="1:8" ht="15">
      <c r="A84" s="13" t="s">
        <v>85</v>
      </c>
      <c r="B84" s="11" t="s">
        <v>86</v>
      </c>
      <c r="C84" s="2">
        <v>630</v>
      </c>
      <c r="D84" s="38">
        <v>131.34</v>
      </c>
      <c r="E84" s="27">
        <v>136.19</v>
      </c>
      <c r="F84" s="7">
        <f>C84*D84</f>
        <v>82744.2</v>
      </c>
      <c r="G84" s="16">
        <f>C84*E84</f>
        <v>85799.7</v>
      </c>
      <c r="H84" s="16">
        <f>G84-F84</f>
        <v>3055.5</v>
      </c>
    </row>
    <row r="85" spans="1:9" s="24" customFormat="1" ht="15">
      <c r="A85" s="30" t="s">
        <v>48</v>
      </c>
      <c r="B85" s="68"/>
      <c r="C85" s="70"/>
      <c r="D85" s="42"/>
      <c r="E85" s="42"/>
      <c r="F85" s="69">
        <f>SUM(F84:F84)</f>
        <v>82744.2</v>
      </c>
      <c r="G85" s="69">
        <f>SUM(G84:G84)</f>
        <v>85799.7</v>
      </c>
      <c r="H85" s="69">
        <f>SUM(H84:H84)</f>
        <v>3055.5</v>
      </c>
      <c r="I85" s="68"/>
    </row>
    <row r="86" spans="1:9" ht="15">
      <c r="A86" s="25"/>
      <c r="B86" s="2"/>
      <c r="C86" s="70"/>
      <c r="D86" s="38"/>
      <c r="E86" s="23"/>
      <c r="F86" s="17"/>
      <c r="G86" s="17"/>
      <c r="H86" s="17"/>
      <c r="I86" s="11"/>
    </row>
    <row r="87" spans="1:9" ht="15">
      <c r="A87" s="15" t="s">
        <v>37</v>
      </c>
      <c r="B87" s="2"/>
      <c r="C87" s="2"/>
      <c r="D87" s="38"/>
      <c r="E87" s="26"/>
      <c r="F87" s="12"/>
      <c r="G87" s="16"/>
      <c r="H87" s="16"/>
      <c r="I87" s="11"/>
    </row>
    <row r="88" spans="1:9" ht="15">
      <c r="A88" s="32" t="s">
        <v>74</v>
      </c>
      <c r="B88" s="26" t="s">
        <v>75</v>
      </c>
      <c r="C88" s="2">
        <v>100</v>
      </c>
      <c r="D88" s="40">
        <v>307.651</v>
      </c>
      <c r="E88" s="50">
        <v>471.93</v>
      </c>
      <c r="F88" s="7">
        <f>C88*D88</f>
        <v>30765.100000000002</v>
      </c>
      <c r="G88" s="16">
        <f>C88*E88</f>
        <v>47193</v>
      </c>
      <c r="H88" s="16">
        <f>G88-F88</f>
        <v>16427.899999999998</v>
      </c>
      <c r="I88" s="11"/>
    </row>
    <row r="89" spans="1:9" ht="15">
      <c r="A89" s="30" t="s">
        <v>49</v>
      </c>
      <c r="B89" s="55"/>
      <c r="C89" s="55"/>
      <c r="D89" s="47"/>
      <c r="E89" s="23"/>
      <c r="F89" s="60">
        <f>SUM(F88:F88)</f>
        <v>30765.100000000002</v>
      </c>
      <c r="G89" s="60">
        <f>SUM(G88:G88)</f>
        <v>47193</v>
      </c>
      <c r="H89" s="60">
        <f>SUM(H88)</f>
        <v>16427.899999999998</v>
      </c>
      <c r="I89" s="11"/>
    </row>
    <row r="90" spans="1:9" s="24" customFormat="1" ht="15">
      <c r="A90" s="30"/>
      <c r="B90" s="53"/>
      <c r="C90" s="53"/>
      <c r="D90" s="42"/>
      <c r="E90" s="42"/>
      <c r="F90" s="60"/>
      <c r="G90" s="60"/>
      <c r="H90" s="60"/>
      <c r="I90" s="59"/>
    </row>
    <row r="91" spans="1:9" s="24" customFormat="1" ht="15">
      <c r="A91" s="22" t="s">
        <v>134</v>
      </c>
      <c r="B91" s="33"/>
      <c r="C91" s="33"/>
      <c r="F91" s="60">
        <f>F14+F30+F61+F74+F85</f>
        <v>610508.6927</v>
      </c>
      <c r="G91" s="69">
        <f>G14+G30+G61+G74+G85</f>
        <v>764094.9700000001</v>
      </c>
      <c r="H91" s="17">
        <f>G91-F91</f>
        <v>153586.27730000007</v>
      </c>
      <c r="I91" s="59"/>
    </row>
    <row r="92" spans="1:9" s="24" customFormat="1" ht="15">
      <c r="A92" s="22" t="s">
        <v>135</v>
      </c>
      <c r="B92" s="33"/>
      <c r="C92" s="33"/>
      <c r="F92" s="60">
        <f>F19+F55+F69+F80+F89</f>
        <v>1319789.7502000001</v>
      </c>
      <c r="G92" s="60">
        <f>G19+G55+G69+G80+G89</f>
        <v>1706892.79</v>
      </c>
      <c r="H92" s="17">
        <f>G92-F92</f>
        <v>387103.0397999999</v>
      </c>
      <c r="I92" s="59"/>
    </row>
    <row r="93" spans="1:9" s="24" customFormat="1" ht="15">
      <c r="A93" s="22"/>
      <c r="B93" s="33"/>
      <c r="C93" s="33"/>
      <c r="F93" s="60"/>
      <c r="G93" s="60"/>
      <c r="H93" s="17"/>
      <c r="I93" s="59"/>
    </row>
    <row r="94" spans="1:9" s="24" customFormat="1" ht="15">
      <c r="A94" s="72" t="s">
        <v>56</v>
      </c>
      <c r="B94" s="72"/>
      <c r="C94" s="72"/>
      <c r="D94" s="72"/>
      <c r="E94" s="72"/>
      <c r="F94" s="72"/>
      <c r="G94" s="72"/>
      <c r="H94" s="72"/>
      <c r="I94" s="59"/>
    </row>
    <row r="95" spans="1:9" s="24" customFormat="1" ht="15">
      <c r="A95" s="30"/>
      <c r="B95" s="33"/>
      <c r="C95" s="33"/>
      <c r="D95" s="33"/>
      <c r="E95" s="33"/>
      <c r="F95" s="60"/>
      <c r="G95" s="60"/>
      <c r="H95" s="60"/>
      <c r="I95" s="59"/>
    </row>
    <row r="96" spans="1:6" ht="15">
      <c r="A96" s="25" t="s">
        <v>125</v>
      </c>
      <c r="C96" s="3"/>
      <c r="F96" s="4"/>
    </row>
    <row r="97" spans="1:6" ht="15">
      <c r="A97" s="15" t="s">
        <v>37</v>
      </c>
      <c r="C97" s="3"/>
      <c r="D97" s="43"/>
      <c r="E97" s="29"/>
      <c r="F97" s="4"/>
    </row>
    <row r="98" spans="1:8" ht="15">
      <c r="A98" s="32" t="s">
        <v>94</v>
      </c>
      <c r="B98" s="26" t="s">
        <v>93</v>
      </c>
      <c r="C98" s="3">
        <v>425</v>
      </c>
      <c r="D98" s="39">
        <v>249.8628</v>
      </c>
      <c r="E98" s="49">
        <v>251.48</v>
      </c>
      <c r="F98" s="7">
        <f aca="true" t="shared" si="12" ref="F98:F107">C98*D98</f>
        <v>106191.69</v>
      </c>
      <c r="G98" s="16">
        <f aca="true" t="shared" si="13" ref="G98:G107">C98*E98</f>
        <v>106879</v>
      </c>
      <c r="H98" s="16">
        <f aca="true" t="shared" si="14" ref="H98:H107">G98-F98</f>
        <v>687.3099999999977</v>
      </c>
    </row>
    <row r="99" spans="1:8" ht="15">
      <c r="A99" s="32" t="s">
        <v>106</v>
      </c>
      <c r="B99" s="26" t="s">
        <v>107</v>
      </c>
      <c r="C99" s="3">
        <v>408</v>
      </c>
      <c r="D99" s="39">
        <v>15.3032</v>
      </c>
      <c r="E99" s="49">
        <v>54.24</v>
      </c>
      <c r="F99" s="7">
        <f t="shared" si="12"/>
        <v>6243.7056</v>
      </c>
      <c r="G99" s="16">
        <f t="shared" si="13"/>
        <v>22129.920000000002</v>
      </c>
      <c r="H99" s="16">
        <f t="shared" si="14"/>
        <v>15886.2144</v>
      </c>
    </row>
    <row r="100" spans="1:8" ht="15">
      <c r="A100" s="5" t="s">
        <v>5</v>
      </c>
      <c r="B100" s="4" t="s">
        <v>7</v>
      </c>
      <c r="C100" s="2">
        <v>318</v>
      </c>
      <c r="D100" s="39">
        <v>114.2836</v>
      </c>
      <c r="E100" s="27">
        <v>117.35</v>
      </c>
      <c r="F100" s="7">
        <f t="shared" si="12"/>
        <v>36342.1848</v>
      </c>
      <c r="G100" s="16">
        <f t="shared" si="13"/>
        <v>37317.299999999996</v>
      </c>
      <c r="H100" s="16">
        <f t="shared" si="14"/>
        <v>975.1151999999929</v>
      </c>
    </row>
    <row r="101" spans="1:8" ht="15">
      <c r="A101" s="5" t="s">
        <v>6</v>
      </c>
      <c r="B101" s="4" t="s">
        <v>8</v>
      </c>
      <c r="C101" s="2">
        <v>414</v>
      </c>
      <c r="D101" s="39">
        <v>46.6973</v>
      </c>
      <c r="E101" s="49">
        <v>63.37</v>
      </c>
      <c r="F101" s="7">
        <f t="shared" si="12"/>
        <v>19332.6822</v>
      </c>
      <c r="G101" s="16">
        <f t="shared" si="13"/>
        <v>26235.18</v>
      </c>
      <c r="H101" s="16">
        <f t="shared" si="14"/>
        <v>6902.497800000001</v>
      </c>
    </row>
    <row r="102" spans="1:8" ht="15">
      <c r="A102" s="5" t="s">
        <v>98</v>
      </c>
      <c r="B102" s="4" t="s">
        <v>16</v>
      </c>
      <c r="C102" s="2">
        <v>423</v>
      </c>
      <c r="D102" s="39">
        <v>54.9692</v>
      </c>
      <c r="E102" s="49">
        <v>61.19</v>
      </c>
      <c r="F102" s="7">
        <f t="shared" si="12"/>
        <v>23251.9716</v>
      </c>
      <c r="G102" s="16">
        <f t="shared" si="13"/>
        <v>25883.37</v>
      </c>
      <c r="H102" s="16">
        <f t="shared" si="14"/>
        <v>2631.398399999998</v>
      </c>
    </row>
    <row r="103" spans="1:8" ht="15">
      <c r="A103" s="5" t="s">
        <v>89</v>
      </c>
      <c r="B103" s="4" t="s">
        <v>90</v>
      </c>
      <c r="C103" s="2">
        <v>300</v>
      </c>
      <c r="D103" s="39">
        <v>66.5767</v>
      </c>
      <c r="E103" s="49">
        <v>76.29</v>
      </c>
      <c r="F103" s="7">
        <f t="shared" si="12"/>
        <v>19973.010000000002</v>
      </c>
      <c r="G103" s="16">
        <f t="shared" si="13"/>
        <v>22887.000000000004</v>
      </c>
      <c r="H103" s="16">
        <f t="shared" si="14"/>
        <v>2913.9900000000016</v>
      </c>
    </row>
    <row r="104" spans="1:8" ht="15">
      <c r="A104" s="32" t="s">
        <v>91</v>
      </c>
      <c r="B104" s="26" t="s">
        <v>92</v>
      </c>
      <c r="C104" s="3">
        <v>400</v>
      </c>
      <c r="D104" s="39">
        <v>106.9665</v>
      </c>
      <c r="E104" s="49">
        <v>128.52</v>
      </c>
      <c r="F104" s="7">
        <f t="shared" si="12"/>
        <v>42786.6</v>
      </c>
      <c r="G104" s="16">
        <f t="shared" si="13"/>
        <v>51408.00000000001</v>
      </c>
      <c r="H104" s="16">
        <f t="shared" si="14"/>
        <v>8621.400000000009</v>
      </c>
    </row>
    <row r="105" spans="1:8" ht="15">
      <c r="A105" s="32" t="s">
        <v>108</v>
      </c>
      <c r="B105" s="26" t="s">
        <v>109</v>
      </c>
      <c r="C105" s="3">
        <v>203</v>
      </c>
      <c r="D105" s="40">
        <v>44.09</v>
      </c>
      <c r="E105" s="50">
        <v>87.07</v>
      </c>
      <c r="F105" s="7">
        <f t="shared" si="12"/>
        <v>8950.27</v>
      </c>
      <c r="G105" s="16">
        <f t="shared" si="13"/>
        <v>17675.21</v>
      </c>
      <c r="H105" s="16">
        <f t="shared" si="14"/>
        <v>8724.939999999999</v>
      </c>
    </row>
    <row r="106" spans="1:8" ht="15">
      <c r="A106" s="32" t="s">
        <v>119</v>
      </c>
      <c r="B106" s="26" t="s">
        <v>112</v>
      </c>
      <c r="C106" s="3">
        <v>413</v>
      </c>
      <c r="D106" s="40">
        <v>124.5785</v>
      </c>
      <c r="E106" s="50">
        <v>86.06</v>
      </c>
      <c r="F106" s="7">
        <f t="shared" si="12"/>
        <v>51450.9205</v>
      </c>
      <c r="G106" s="16">
        <f t="shared" si="13"/>
        <v>35542.78</v>
      </c>
      <c r="H106" s="16">
        <f t="shared" si="14"/>
        <v>-15908.140500000001</v>
      </c>
    </row>
    <row r="107" spans="1:8" ht="15">
      <c r="A107" s="32" t="s">
        <v>117</v>
      </c>
      <c r="B107" s="26" t="s">
        <v>118</v>
      </c>
      <c r="C107" s="3">
        <v>320</v>
      </c>
      <c r="D107" s="40">
        <v>31.5475</v>
      </c>
      <c r="E107" s="50">
        <v>30.73</v>
      </c>
      <c r="F107" s="7">
        <f t="shared" si="12"/>
        <v>10095.2</v>
      </c>
      <c r="G107" s="16">
        <f t="shared" si="13"/>
        <v>9833.6</v>
      </c>
      <c r="H107" s="16">
        <f t="shared" si="14"/>
        <v>-261.60000000000036</v>
      </c>
    </row>
    <row r="108" spans="1:8" ht="15">
      <c r="A108" s="30" t="s">
        <v>49</v>
      </c>
      <c r="B108" s="45"/>
      <c r="C108" s="45"/>
      <c r="D108" s="42"/>
      <c r="E108" s="23"/>
      <c r="F108" s="60">
        <f>SUM(F98:F107)</f>
        <v>324618.23470000003</v>
      </c>
      <c r="G108" s="60">
        <f>SUM(G98:G107)</f>
        <v>355791.36</v>
      </c>
      <c r="H108" s="60">
        <f>SUM(H98:H107)</f>
        <v>31173.1253</v>
      </c>
    </row>
    <row r="109" spans="1:8" ht="15">
      <c r="A109" s="30"/>
      <c r="B109" s="36"/>
      <c r="C109" s="36"/>
      <c r="D109" s="42"/>
      <c r="E109" s="23"/>
      <c r="F109" s="60"/>
      <c r="G109" s="60"/>
      <c r="H109" s="60"/>
    </row>
    <row r="110" spans="1:8" ht="15">
      <c r="A110" s="25" t="s">
        <v>126</v>
      </c>
      <c r="B110" s="4"/>
      <c r="C110" s="2"/>
      <c r="D110" s="41"/>
      <c r="E110" s="27"/>
      <c r="G110" s="16"/>
      <c r="H110" s="16"/>
    </row>
    <row r="111" spans="1:6" ht="15">
      <c r="A111" s="15" t="s">
        <v>37</v>
      </c>
      <c r="C111" s="3"/>
      <c r="D111" s="43"/>
      <c r="E111" s="29"/>
      <c r="F111" s="4"/>
    </row>
    <row r="112" spans="1:8" ht="15">
      <c r="A112" s="13" t="s">
        <v>63</v>
      </c>
      <c r="B112" s="3" t="s">
        <v>64</v>
      </c>
      <c r="C112" s="3">
        <v>165</v>
      </c>
      <c r="D112" s="40">
        <v>80.659</v>
      </c>
      <c r="E112" s="9">
        <v>299</v>
      </c>
      <c r="F112" s="7">
        <f aca="true" t="shared" si="15" ref="F112:F117">C112*D112</f>
        <v>13308.735</v>
      </c>
      <c r="G112" s="16">
        <f aca="true" t="shared" si="16" ref="G112:G117">C112*E112</f>
        <v>49335</v>
      </c>
      <c r="H112" s="16">
        <f aca="true" t="shared" si="17" ref="H112:H117">G112-F112</f>
        <v>36026.265</v>
      </c>
    </row>
    <row r="113" spans="1:8" ht="15">
      <c r="A113" s="32" t="s">
        <v>99</v>
      </c>
      <c r="B113" s="26" t="s">
        <v>102</v>
      </c>
      <c r="C113" s="3">
        <v>120</v>
      </c>
      <c r="D113" s="40">
        <v>187.0181</v>
      </c>
      <c r="E113" s="9">
        <v>234.59</v>
      </c>
      <c r="F113" s="7">
        <f t="shared" si="15"/>
        <v>22442.172</v>
      </c>
      <c r="G113" s="16">
        <f t="shared" si="16"/>
        <v>28150.8</v>
      </c>
      <c r="H113" s="16">
        <f t="shared" si="17"/>
        <v>5708.628000000001</v>
      </c>
    </row>
    <row r="114" spans="1:8" ht="15">
      <c r="A114" s="32" t="s">
        <v>113</v>
      </c>
      <c r="B114" s="26" t="s">
        <v>114</v>
      </c>
      <c r="C114" s="3">
        <v>35</v>
      </c>
      <c r="D114" s="40">
        <v>77.49</v>
      </c>
      <c r="E114" s="9">
        <v>268.07</v>
      </c>
      <c r="F114" s="7">
        <f t="shared" si="15"/>
        <v>2712.1499999999996</v>
      </c>
      <c r="G114" s="16">
        <f t="shared" si="16"/>
        <v>9382.449999999999</v>
      </c>
      <c r="H114" s="16">
        <f t="shared" si="17"/>
        <v>6670.299999999999</v>
      </c>
    </row>
    <row r="115" spans="1:8" ht="15">
      <c r="A115" s="32" t="s">
        <v>100</v>
      </c>
      <c r="B115" s="26" t="s">
        <v>58</v>
      </c>
      <c r="C115" s="3">
        <v>312</v>
      </c>
      <c r="D115" s="40">
        <v>73.6621</v>
      </c>
      <c r="E115" s="27">
        <v>136.5</v>
      </c>
      <c r="F115" s="7">
        <f t="shared" si="15"/>
        <v>22982.5752</v>
      </c>
      <c r="G115" s="16">
        <f t="shared" si="16"/>
        <v>42588</v>
      </c>
      <c r="H115" s="16">
        <f t="shared" si="17"/>
        <v>19605.4248</v>
      </c>
    </row>
    <row r="116" spans="1:8" ht="15">
      <c r="A116" s="32" t="s">
        <v>101</v>
      </c>
      <c r="B116" s="26" t="s">
        <v>103</v>
      </c>
      <c r="C116" s="3">
        <v>202</v>
      </c>
      <c r="D116" s="40">
        <v>142.3502</v>
      </c>
      <c r="E116" s="9">
        <v>251.93</v>
      </c>
      <c r="F116" s="7">
        <f t="shared" si="15"/>
        <v>28754.7404</v>
      </c>
      <c r="G116" s="16">
        <f t="shared" si="16"/>
        <v>50889.86</v>
      </c>
      <c r="H116" s="16">
        <f t="shared" si="17"/>
        <v>22135.1196</v>
      </c>
    </row>
    <row r="117" spans="1:9" s="28" customFormat="1" ht="15">
      <c r="A117" s="5" t="s">
        <v>28</v>
      </c>
      <c r="B117" s="26" t="s">
        <v>23</v>
      </c>
      <c r="C117" s="3">
        <v>421</v>
      </c>
      <c r="D117" s="40">
        <v>95.411</v>
      </c>
      <c r="E117" s="9">
        <v>144.69</v>
      </c>
      <c r="F117" s="7">
        <f t="shared" si="15"/>
        <v>40168.031</v>
      </c>
      <c r="G117" s="16">
        <f t="shared" si="16"/>
        <v>60914.49</v>
      </c>
      <c r="H117" s="16">
        <f t="shared" si="17"/>
        <v>20746.458999999995</v>
      </c>
      <c r="I117" s="3"/>
    </row>
    <row r="118" spans="1:9" s="24" customFormat="1" ht="15">
      <c r="A118" s="30" t="s">
        <v>49</v>
      </c>
      <c r="B118" s="33"/>
      <c r="C118" s="33"/>
      <c r="D118" s="42"/>
      <c r="E118" s="23"/>
      <c r="F118" s="60">
        <f>SUM(F112:F117)</f>
        <v>130368.4036</v>
      </c>
      <c r="G118" s="60">
        <f>SUM(G112:G117)</f>
        <v>241260.59999999998</v>
      </c>
      <c r="H118" s="60">
        <f>SUM(H112:H117)</f>
        <v>110892.19640000002</v>
      </c>
      <c r="I118" s="59"/>
    </row>
    <row r="119" spans="1:9" s="24" customFormat="1" ht="15">
      <c r="A119" s="30"/>
      <c r="B119" s="34"/>
      <c r="C119" s="34"/>
      <c r="D119" s="42"/>
      <c r="E119" s="34"/>
      <c r="F119" s="60"/>
      <c r="G119" s="60"/>
      <c r="H119" s="60"/>
      <c r="I119" s="59"/>
    </row>
    <row r="120" spans="1:9" s="24" customFormat="1" ht="15">
      <c r="A120" s="25" t="s">
        <v>61</v>
      </c>
      <c r="B120" s="34"/>
      <c r="C120" s="34"/>
      <c r="D120" s="42"/>
      <c r="E120" s="34"/>
      <c r="F120" s="60"/>
      <c r="G120" s="60"/>
      <c r="H120" s="60"/>
      <c r="I120" s="59"/>
    </row>
    <row r="121" spans="1:9" s="24" customFormat="1" ht="15">
      <c r="A121" s="15" t="s">
        <v>36</v>
      </c>
      <c r="B121" s="34"/>
      <c r="C121" s="34"/>
      <c r="D121" s="42"/>
      <c r="E121" s="34"/>
      <c r="F121" s="60"/>
      <c r="G121" s="60"/>
      <c r="H121" s="60"/>
      <c r="I121" s="59"/>
    </row>
    <row r="122" spans="1:9" s="24" customFormat="1" ht="15">
      <c r="A122" s="13" t="s">
        <v>59</v>
      </c>
      <c r="B122" s="11" t="s">
        <v>161</v>
      </c>
      <c r="C122" s="2">
        <v>1113</v>
      </c>
      <c r="D122" s="38">
        <v>29.8974</v>
      </c>
      <c r="E122" s="9">
        <v>53</v>
      </c>
      <c r="F122" s="7">
        <f aca="true" t="shared" si="18" ref="F122:F135">C122*D122</f>
        <v>33275.8062</v>
      </c>
      <c r="G122" s="16">
        <f aca="true" t="shared" si="19" ref="G122:G135">C122*E122</f>
        <v>58989</v>
      </c>
      <c r="H122" s="16">
        <f aca="true" t="shared" si="20" ref="H122:H135">G122-F122</f>
        <v>25713.1938</v>
      </c>
      <c r="I122" s="59"/>
    </row>
    <row r="123" spans="1:8" ht="15">
      <c r="A123" s="13" t="s">
        <v>85</v>
      </c>
      <c r="B123" s="11" t="s">
        <v>86</v>
      </c>
      <c r="C123" s="2">
        <v>658</v>
      </c>
      <c r="D123" s="38">
        <v>110.69</v>
      </c>
      <c r="E123" s="27">
        <v>136.19</v>
      </c>
      <c r="F123" s="7">
        <f>C123*D123</f>
        <v>72834.02</v>
      </c>
      <c r="G123" s="16">
        <f>C123*E123</f>
        <v>89613.02</v>
      </c>
      <c r="H123" s="16">
        <f t="shared" si="20"/>
        <v>16779</v>
      </c>
    </row>
    <row r="124" spans="1:9" s="24" customFormat="1" ht="15">
      <c r="A124" s="32" t="s">
        <v>69</v>
      </c>
      <c r="B124" s="11" t="s">
        <v>9</v>
      </c>
      <c r="C124" s="2">
        <v>673</v>
      </c>
      <c r="D124" s="38">
        <v>43.4252</v>
      </c>
      <c r="E124" s="9">
        <v>65.81</v>
      </c>
      <c r="F124" s="7">
        <f t="shared" si="18"/>
        <v>29225.1596</v>
      </c>
      <c r="G124" s="16">
        <f t="shared" si="19"/>
        <v>44290.130000000005</v>
      </c>
      <c r="H124" s="16">
        <f t="shared" si="20"/>
        <v>15064.970400000006</v>
      </c>
      <c r="I124" s="59"/>
    </row>
    <row r="125" spans="1:9" s="24" customFormat="1" ht="15">
      <c r="A125" s="6" t="s">
        <v>32</v>
      </c>
      <c r="B125" s="4" t="s">
        <v>10</v>
      </c>
      <c r="C125" s="57">
        <v>603</v>
      </c>
      <c r="D125" s="41">
        <v>51.8514</v>
      </c>
      <c r="E125" s="27">
        <v>76.39</v>
      </c>
      <c r="F125" s="7">
        <f>C125*D125</f>
        <v>31266.3942</v>
      </c>
      <c r="G125" s="16">
        <f>C125*E125</f>
        <v>46063.17</v>
      </c>
      <c r="H125" s="16">
        <f t="shared" si="20"/>
        <v>14796.7758</v>
      </c>
      <c r="I125" s="59"/>
    </row>
    <row r="126" spans="1:9" s="24" customFormat="1" ht="30">
      <c r="A126" s="44" t="s">
        <v>142</v>
      </c>
      <c r="B126" s="4" t="s">
        <v>143</v>
      </c>
      <c r="C126" s="57">
        <v>4</v>
      </c>
      <c r="D126" s="41">
        <v>63.8475</v>
      </c>
      <c r="E126" s="27">
        <v>79.44</v>
      </c>
      <c r="F126" s="7">
        <f>C126*D126</f>
        <v>255.39</v>
      </c>
      <c r="G126" s="16">
        <f>C126*E126</f>
        <v>317.76</v>
      </c>
      <c r="H126" s="16">
        <f t="shared" si="20"/>
        <v>62.370000000000005</v>
      </c>
      <c r="I126" s="64"/>
    </row>
    <row r="127" spans="1:9" s="24" customFormat="1" ht="15">
      <c r="A127" t="s">
        <v>110</v>
      </c>
      <c r="B127" s="11" t="s">
        <v>111</v>
      </c>
      <c r="C127" s="2">
        <v>62</v>
      </c>
      <c r="D127" s="38">
        <v>49.89</v>
      </c>
      <c r="E127" s="9">
        <v>75.48</v>
      </c>
      <c r="F127" s="7">
        <f>C127*D127</f>
        <v>3093.18</v>
      </c>
      <c r="G127" s="16">
        <f>C127*E127</f>
        <v>4679.76</v>
      </c>
      <c r="H127" s="16">
        <f t="shared" si="20"/>
        <v>1586.5800000000004</v>
      </c>
      <c r="I127" s="59"/>
    </row>
    <row r="128" spans="1:9" s="24" customFormat="1" ht="15">
      <c r="A128" s="44" t="s">
        <v>72</v>
      </c>
      <c r="B128" s="11" t="s">
        <v>73</v>
      </c>
      <c r="C128" s="2">
        <v>591</v>
      </c>
      <c r="D128" s="38">
        <v>47.2144</v>
      </c>
      <c r="E128" s="9">
        <v>76.99</v>
      </c>
      <c r="F128" s="7">
        <f t="shared" si="18"/>
        <v>27903.7104</v>
      </c>
      <c r="G128" s="16">
        <f t="shared" si="19"/>
        <v>45501.09</v>
      </c>
      <c r="H128" s="16">
        <f t="shared" si="20"/>
        <v>17597.379599999997</v>
      </c>
      <c r="I128" s="59"/>
    </row>
    <row r="129" spans="1:9" s="24" customFormat="1" ht="15">
      <c r="A129" t="s">
        <v>115</v>
      </c>
      <c r="B129" s="11" t="s">
        <v>116</v>
      </c>
      <c r="C129" s="2">
        <v>182</v>
      </c>
      <c r="D129" s="41">
        <v>40.3816</v>
      </c>
      <c r="E129" s="9">
        <v>46.55</v>
      </c>
      <c r="F129" s="7">
        <f>C129*D129</f>
        <v>7349.4511999999995</v>
      </c>
      <c r="G129" s="16">
        <f>C129*E129</f>
        <v>8472.1</v>
      </c>
      <c r="H129" s="16">
        <f t="shared" si="20"/>
        <v>1122.6488000000008</v>
      </c>
      <c r="I129" s="59"/>
    </row>
    <row r="130" spans="1:9" s="24" customFormat="1" ht="15">
      <c r="A130" s="44" t="s">
        <v>76</v>
      </c>
      <c r="B130" s="11" t="s">
        <v>77</v>
      </c>
      <c r="C130" s="2">
        <v>745</v>
      </c>
      <c r="D130" s="38">
        <v>17.0918</v>
      </c>
      <c r="E130" s="9">
        <v>45.31</v>
      </c>
      <c r="F130" s="7">
        <f t="shared" si="18"/>
        <v>12733.391</v>
      </c>
      <c r="G130" s="16">
        <f t="shared" si="19"/>
        <v>33755.950000000004</v>
      </c>
      <c r="H130" s="16">
        <f t="shared" si="20"/>
        <v>21022.559000000005</v>
      </c>
      <c r="I130" s="59"/>
    </row>
    <row r="131" spans="1:8" ht="15">
      <c r="A131" s="5" t="s">
        <v>132</v>
      </c>
      <c r="B131" s="4" t="s">
        <v>84</v>
      </c>
      <c r="C131" s="2">
        <v>625</v>
      </c>
      <c r="D131" s="41">
        <v>125.8816</v>
      </c>
      <c r="E131" s="27">
        <v>147.45</v>
      </c>
      <c r="F131" s="7">
        <f>C131*D131</f>
        <v>78676</v>
      </c>
      <c r="G131" s="16">
        <f>C131*E131</f>
        <v>92156.25</v>
      </c>
      <c r="H131" s="16">
        <f t="shared" si="20"/>
        <v>13480.25</v>
      </c>
    </row>
    <row r="132" spans="1:8" ht="15">
      <c r="A132" s="5" t="s">
        <v>30</v>
      </c>
      <c r="B132" s="4" t="s">
        <v>31</v>
      </c>
      <c r="C132" s="2">
        <v>414</v>
      </c>
      <c r="D132" s="41">
        <v>141.625</v>
      </c>
      <c r="E132" s="27">
        <v>155.38</v>
      </c>
      <c r="F132" s="7">
        <f>C132*D132</f>
        <v>58632.75</v>
      </c>
      <c r="G132" s="16">
        <f>C132*E132</f>
        <v>64327.32</v>
      </c>
      <c r="H132" s="16">
        <f t="shared" si="20"/>
        <v>5694.57</v>
      </c>
    </row>
    <row r="133" spans="1:9" s="24" customFormat="1" ht="15">
      <c r="A133" s="32" t="s">
        <v>70</v>
      </c>
      <c r="B133" s="11" t="s">
        <v>71</v>
      </c>
      <c r="C133" s="2">
        <v>589</v>
      </c>
      <c r="D133" s="38">
        <v>26.8498</v>
      </c>
      <c r="E133" s="9">
        <v>63.22</v>
      </c>
      <c r="F133" s="7">
        <f t="shared" si="18"/>
        <v>15814.5322</v>
      </c>
      <c r="G133" s="16">
        <f t="shared" si="19"/>
        <v>37236.58</v>
      </c>
      <c r="H133" s="16">
        <f t="shared" si="20"/>
        <v>21422.0478</v>
      </c>
      <c r="I133" s="59"/>
    </row>
    <row r="134" spans="1:9" s="24" customFormat="1" ht="15">
      <c r="A134" s="32" t="s">
        <v>51</v>
      </c>
      <c r="B134" s="11" t="s">
        <v>52</v>
      </c>
      <c r="C134" s="2">
        <v>824</v>
      </c>
      <c r="D134" s="38">
        <v>46.2332</v>
      </c>
      <c r="E134" s="9">
        <v>49.41</v>
      </c>
      <c r="F134" s="7">
        <f t="shared" si="18"/>
        <v>38096.1568</v>
      </c>
      <c r="G134" s="16">
        <f t="shared" si="19"/>
        <v>40713.84</v>
      </c>
      <c r="H134" s="16">
        <f t="shared" si="20"/>
        <v>2617.6831999999995</v>
      </c>
      <c r="I134" s="59"/>
    </row>
    <row r="135" spans="1:9" s="24" customFormat="1" ht="15">
      <c r="A135" s="5" t="s">
        <v>133</v>
      </c>
      <c r="B135" s="4" t="s">
        <v>60</v>
      </c>
      <c r="C135" s="2">
        <v>928</v>
      </c>
      <c r="D135" s="41">
        <v>69.6492</v>
      </c>
      <c r="E135" s="27">
        <v>96.98</v>
      </c>
      <c r="F135" s="7">
        <f t="shared" si="18"/>
        <v>64634.457599999994</v>
      </c>
      <c r="G135" s="16">
        <f t="shared" si="19"/>
        <v>89997.44</v>
      </c>
      <c r="H135" s="16">
        <f t="shared" si="20"/>
        <v>25362.982400000008</v>
      </c>
      <c r="I135" s="59"/>
    </row>
    <row r="136" spans="1:9" s="24" customFormat="1" ht="15">
      <c r="A136" s="30" t="s">
        <v>48</v>
      </c>
      <c r="B136" s="34"/>
      <c r="C136" s="34"/>
      <c r="D136" s="42"/>
      <c r="E136" s="23"/>
      <c r="F136" s="60">
        <f>SUM(F122:F135)</f>
        <v>473790.3992000001</v>
      </c>
      <c r="G136" s="60">
        <f>SUM(G122:G135)</f>
        <v>656113.4099999999</v>
      </c>
      <c r="H136" s="60">
        <f>SUM(H122:H135)</f>
        <v>182323.01080000002</v>
      </c>
      <c r="I136" s="59"/>
    </row>
    <row r="137" spans="1:9" s="24" customFormat="1" ht="15">
      <c r="A137" s="30"/>
      <c r="B137" s="37"/>
      <c r="C137" s="37"/>
      <c r="D137" s="42"/>
      <c r="E137" s="23"/>
      <c r="F137" s="60"/>
      <c r="G137" s="60"/>
      <c r="H137" s="60"/>
      <c r="I137" s="59"/>
    </row>
    <row r="138" spans="1:9" s="24" customFormat="1" ht="15">
      <c r="A138" s="15" t="s">
        <v>37</v>
      </c>
      <c r="C138" s="3"/>
      <c r="D138" s="40"/>
      <c r="E138" s="3"/>
      <c r="F138" s="7"/>
      <c r="G138" s="7"/>
      <c r="H138" s="7"/>
      <c r="I138" s="59"/>
    </row>
    <row r="139" spans="1:8" ht="15">
      <c r="A139" s="13" t="s">
        <v>87</v>
      </c>
      <c r="B139" s="26" t="s">
        <v>88</v>
      </c>
      <c r="C139" s="3">
        <v>1210</v>
      </c>
      <c r="D139" s="39">
        <v>123.39</v>
      </c>
      <c r="E139" s="49">
        <v>177.57</v>
      </c>
      <c r="F139" s="7">
        <f aca="true" t="shared" si="21" ref="F139:F147">C139*D139</f>
        <v>149301.9</v>
      </c>
      <c r="G139" s="16">
        <f aca="true" t="shared" si="22" ref="G139:G147">C139*E139</f>
        <v>214859.69999999998</v>
      </c>
      <c r="H139" s="16">
        <f aca="true" t="shared" si="23" ref="H139:H147">G139-F139</f>
        <v>65557.79999999999</v>
      </c>
    </row>
    <row r="140" spans="1:9" s="24" customFormat="1" ht="15">
      <c r="A140" s="5" t="s">
        <v>80</v>
      </c>
      <c r="B140" s="4" t="s">
        <v>81</v>
      </c>
      <c r="C140" s="3">
        <v>534</v>
      </c>
      <c r="D140" s="39">
        <v>103.8002</v>
      </c>
      <c r="E140" s="27">
        <v>182.82</v>
      </c>
      <c r="F140" s="7">
        <f t="shared" si="21"/>
        <v>55429.3068</v>
      </c>
      <c r="G140" s="16">
        <f t="shared" si="22"/>
        <v>97625.87999999999</v>
      </c>
      <c r="H140" s="16">
        <f t="shared" si="23"/>
        <v>42196.57319999999</v>
      </c>
      <c r="I140" s="59"/>
    </row>
    <row r="141" spans="1:9" s="24" customFormat="1" ht="15">
      <c r="A141" s="5" t="s">
        <v>67</v>
      </c>
      <c r="B141" s="4" t="s">
        <v>68</v>
      </c>
      <c r="C141" s="3">
        <v>315</v>
      </c>
      <c r="D141" s="39">
        <v>162.9904</v>
      </c>
      <c r="E141" s="27">
        <v>228.46</v>
      </c>
      <c r="F141" s="7">
        <f t="shared" si="21"/>
        <v>51341.975999999995</v>
      </c>
      <c r="G141" s="16">
        <f t="shared" si="22"/>
        <v>71964.90000000001</v>
      </c>
      <c r="H141" s="16">
        <f t="shared" si="23"/>
        <v>20622.924000000014</v>
      </c>
      <c r="I141" s="59"/>
    </row>
    <row r="142" spans="1:9" s="24" customFormat="1" ht="15">
      <c r="A142" s="5" t="s">
        <v>65</v>
      </c>
      <c r="B142" s="4" t="s">
        <v>66</v>
      </c>
      <c r="C142" s="3">
        <v>452</v>
      </c>
      <c r="D142" s="39">
        <v>231.6042</v>
      </c>
      <c r="E142" s="27">
        <v>258.64</v>
      </c>
      <c r="F142" s="7">
        <f t="shared" si="21"/>
        <v>104685.0984</v>
      </c>
      <c r="G142" s="16">
        <f t="shared" si="22"/>
        <v>116905.28</v>
      </c>
      <c r="H142" s="16">
        <f t="shared" si="23"/>
        <v>12220.181599999996</v>
      </c>
      <c r="I142" s="59"/>
    </row>
    <row r="143" spans="1:8" ht="15">
      <c r="A143" s="13" t="s">
        <v>82</v>
      </c>
      <c r="B143" s="26" t="s">
        <v>83</v>
      </c>
      <c r="C143" s="3">
        <v>171</v>
      </c>
      <c r="D143" s="39">
        <v>339.33</v>
      </c>
      <c r="E143" s="49">
        <v>382.55</v>
      </c>
      <c r="F143" s="7">
        <f t="shared" si="21"/>
        <v>58025.43</v>
      </c>
      <c r="G143" s="16">
        <f t="shared" si="22"/>
        <v>65416.05</v>
      </c>
      <c r="H143" s="16">
        <f t="shared" si="23"/>
        <v>7390.620000000003</v>
      </c>
    </row>
    <row r="144" spans="1:9" s="24" customFormat="1" ht="15">
      <c r="A144" s="5" t="s">
        <v>24</v>
      </c>
      <c r="B144" s="4" t="s">
        <v>19</v>
      </c>
      <c r="C144" s="3">
        <v>132</v>
      </c>
      <c r="D144" s="39">
        <v>62.66</v>
      </c>
      <c r="E144" s="27">
        <v>171.07</v>
      </c>
      <c r="F144" s="7">
        <f t="shared" si="21"/>
        <v>8271.119999999999</v>
      </c>
      <c r="G144" s="16">
        <f t="shared" si="22"/>
        <v>22581.239999999998</v>
      </c>
      <c r="H144" s="16">
        <f t="shared" si="23"/>
        <v>14310.119999999999</v>
      </c>
      <c r="I144" s="59"/>
    </row>
    <row r="145" spans="1:9" s="24" customFormat="1" ht="15">
      <c r="A145" s="5" t="s">
        <v>50</v>
      </c>
      <c r="B145" s="4" t="s">
        <v>53</v>
      </c>
      <c r="C145" s="3">
        <v>300</v>
      </c>
      <c r="D145" s="39">
        <v>261.5032</v>
      </c>
      <c r="E145" s="27">
        <v>359.32</v>
      </c>
      <c r="F145" s="7">
        <f t="shared" si="21"/>
        <v>78450.95999999999</v>
      </c>
      <c r="G145" s="16">
        <f t="shared" si="22"/>
        <v>107796</v>
      </c>
      <c r="H145" s="16">
        <f t="shared" si="23"/>
        <v>29345.040000000008</v>
      </c>
      <c r="I145" s="59"/>
    </row>
    <row r="146" spans="1:8" ht="15">
      <c r="A146" s="13" t="s">
        <v>78</v>
      </c>
      <c r="B146" s="26" t="s">
        <v>79</v>
      </c>
      <c r="C146" s="3">
        <v>250</v>
      </c>
      <c r="D146" s="40">
        <v>290.29</v>
      </c>
      <c r="E146" s="50">
        <v>390.58</v>
      </c>
      <c r="F146" s="7">
        <f t="shared" si="21"/>
        <v>72572.5</v>
      </c>
      <c r="G146" s="16">
        <f t="shared" si="22"/>
        <v>97645</v>
      </c>
      <c r="H146" s="16">
        <f t="shared" si="23"/>
        <v>25072.5</v>
      </c>
    </row>
    <row r="147" spans="1:8" ht="15">
      <c r="A147" s="32" t="s">
        <v>74</v>
      </c>
      <c r="B147" s="26" t="s">
        <v>75</v>
      </c>
      <c r="C147" s="3">
        <v>200</v>
      </c>
      <c r="D147" s="40">
        <v>345.54</v>
      </c>
      <c r="E147" s="50">
        <v>471.93</v>
      </c>
      <c r="F147" s="7">
        <f t="shared" si="21"/>
        <v>69108</v>
      </c>
      <c r="G147" s="16">
        <f t="shared" si="22"/>
        <v>94386</v>
      </c>
      <c r="H147" s="16">
        <f t="shared" si="23"/>
        <v>25278</v>
      </c>
    </row>
    <row r="148" spans="1:9" s="24" customFormat="1" ht="15">
      <c r="A148" s="30" t="s">
        <v>49</v>
      </c>
      <c r="B148" s="37"/>
      <c r="C148" s="37"/>
      <c r="D148" s="42"/>
      <c r="E148" s="23"/>
      <c r="F148" s="60">
        <f>SUM(F139:F147)</f>
        <v>647186.2912</v>
      </c>
      <c r="G148" s="60">
        <f>SUM(G139:G147)</f>
        <v>889180.05</v>
      </c>
      <c r="H148" s="60">
        <f>SUM(H139:H147)</f>
        <v>241993.75879999998</v>
      </c>
      <c r="I148" s="59"/>
    </row>
    <row r="149" spans="1:9" s="24" customFormat="1" ht="15">
      <c r="A149" s="30"/>
      <c r="B149" s="34"/>
      <c r="C149" s="34"/>
      <c r="D149" s="42"/>
      <c r="E149" s="34"/>
      <c r="F149" s="60"/>
      <c r="G149" s="60"/>
      <c r="H149" s="60"/>
      <c r="I149" s="59"/>
    </row>
    <row r="150" spans="1:9" s="24" customFormat="1" ht="15">
      <c r="A150" s="25" t="s">
        <v>62</v>
      </c>
      <c r="B150" s="34"/>
      <c r="C150" s="34"/>
      <c r="D150" s="42"/>
      <c r="E150" s="34"/>
      <c r="F150" s="60"/>
      <c r="G150" s="60"/>
      <c r="H150" s="60"/>
      <c r="I150" s="59"/>
    </row>
    <row r="151" spans="1:9" s="24" customFormat="1" ht="15">
      <c r="A151" s="15" t="s">
        <v>36</v>
      </c>
      <c r="B151" s="34"/>
      <c r="C151" s="34"/>
      <c r="D151" s="42"/>
      <c r="E151" s="34"/>
      <c r="F151" s="60"/>
      <c r="G151" s="60"/>
      <c r="H151" s="60"/>
      <c r="I151" s="59"/>
    </row>
    <row r="152" spans="1:9" s="24" customFormat="1" ht="15">
      <c r="A152" s="30" t="s">
        <v>48</v>
      </c>
      <c r="B152" s="34"/>
      <c r="C152" s="34"/>
      <c r="D152" s="42"/>
      <c r="E152" s="23"/>
      <c r="F152" s="60">
        <v>0</v>
      </c>
      <c r="G152" s="60">
        <v>0</v>
      </c>
      <c r="H152" s="60">
        <v>0</v>
      </c>
      <c r="I152" s="59"/>
    </row>
    <row r="153" spans="1:9" s="24" customFormat="1" ht="15">
      <c r="A153" s="30"/>
      <c r="B153" s="34"/>
      <c r="C153" s="34"/>
      <c r="D153" s="42"/>
      <c r="E153" s="34"/>
      <c r="F153" s="60"/>
      <c r="G153" s="60"/>
      <c r="H153" s="60"/>
      <c r="I153" s="59"/>
    </row>
    <row r="154" spans="1:9" ht="15">
      <c r="A154" s="15" t="s">
        <v>37</v>
      </c>
      <c r="B154" s="2"/>
      <c r="C154" s="2"/>
      <c r="D154" s="38"/>
      <c r="E154" s="27"/>
      <c r="F154" s="12"/>
      <c r="G154" s="16"/>
      <c r="H154" s="16"/>
      <c r="I154" s="11"/>
    </row>
    <row r="155" spans="1:9" s="24" customFormat="1" ht="15">
      <c r="A155" s="13" t="s">
        <v>63</v>
      </c>
      <c r="B155" s="3" t="s">
        <v>64</v>
      </c>
      <c r="C155" s="3">
        <v>25</v>
      </c>
      <c r="D155" s="40">
        <v>195.7599</v>
      </c>
      <c r="E155" s="9">
        <v>299</v>
      </c>
      <c r="F155" s="7">
        <f>C155*D155</f>
        <v>4893.9974999999995</v>
      </c>
      <c r="G155" s="16">
        <f>C155*E155</f>
        <v>7475</v>
      </c>
      <c r="H155" s="16">
        <f>G155-F155</f>
        <v>2581.0025000000005</v>
      </c>
      <c r="I155" s="59"/>
    </row>
    <row r="156" spans="1:9" ht="15">
      <c r="A156" s="30" t="s">
        <v>49</v>
      </c>
      <c r="B156" s="19"/>
      <c r="C156" s="19"/>
      <c r="D156" s="20"/>
      <c r="E156" s="23"/>
      <c r="F156" s="60">
        <f>SUM(F155:F155)</f>
        <v>4893.9974999999995</v>
      </c>
      <c r="G156" s="60">
        <f>SUM(G155:G155)</f>
        <v>7475</v>
      </c>
      <c r="H156" s="60">
        <f>SUM(H155:H155)</f>
        <v>2581.0025000000005</v>
      </c>
      <c r="I156" s="11"/>
    </row>
    <row r="157" spans="1:9" s="24" customFormat="1" ht="15">
      <c r="A157" s="30"/>
      <c r="B157" s="46"/>
      <c r="C157" s="46"/>
      <c r="D157" s="46"/>
      <c r="E157" s="46"/>
      <c r="F157" s="60"/>
      <c r="G157" s="60"/>
      <c r="H157" s="60"/>
      <c r="I157" s="59"/>
    </row>
    <row r="158" spans="1:8" ht="15">
      <c r="A158" s="22" t="s">
        <v>134</v>
      </c>
      <c r="B158" s="31"/>
      <c r="C158" s="18"/>
      <c r="D158" s="24"/>
      <c r="E158" s="24"/>
      <c r="F158" s="60">
        <f>F136+F152</f>
        <v>473790.3992000001</v>
      </c>
      <c r="G158" s="60">
        <f>G136+G152</f>
        <v>656113.4099999999</v>
      </c>
      <c r="H158" s="60">
        <f>H136+H152</f>
        <v>182323.01080000002</v>
      </c>
    </row>
    <row r="159" spans="1:8" ht="15">
      <c r="A159" s="22" t="s">
        <v>135</v>
      </c>
      <c r="B159" s="31"/>
      <c r="C159" s="18"/>
      <c r="D159" s="24"/>
      <c r="E159" s="24"/>
      <c r="F159" s="60">
        <f>F108+F118+F148+F156</f>
        <v>1107066.9270000001</v>
      </c>
      <c r="G159" s="60">
        <f>G108+G118+G148+G156</f>
        <v>1493707.01</v>
      </c>
      <c r="H159" s="17">
        <f>G159-F159</f>
        <v>386640.08299999987</v>
      </c>
    </row>
  </sheetData>
  <sheetProtection/>
  <mergeCells count="3">
    <mergeCell ref="A1:H1"/>
    <mergeCell ref="A94:H94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2" manualBreakCount="2">
    <brk id="92" max="7" man="1"/>
    <brk id="136" max="7" man="1"/>
  </rowBreaks>
  <ignoredErrors>
    <ignoredError sqref="H30 H19 H61 H156 H69 H74 F18:G18 H80 H55 H89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2021-01-19T16:50:41Z</cp:lastPrinted>
  <dcterms:created xsi:type="dcterms:W3CDTF">2017-01-06T03:34:50Z</dcterms:created>
  <dcterms:modified xsi:type="dcterms:W3CDTF">2022-01-05T11:41:55Z</dcterms:modified>
  <cp:category/>
  <cp:version/>
  <cp:contentType/>
  <cp:contentStatus/>
</cp:coreProperties>
</file>