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736" yWindow="435" windowWidth="28755" windowHeight="14385" activeTab="0"/>
  </bookViews>
  <sheets>
    <sheet name="Sheet1" sheetId="1" r:id="rId1"/>
  </sheets>
  <definedNames>
    <definedName name="_xlnm.Print_Area" localSheetId="0">'Sheet1'!$A$4:$H$150</definedName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<sst xmlns="http://schemas.openxmlformats.org/spreadsheetml/2006/main" count="224" uniqueCount="154">
  <si>
    <t>Average Cost</t>
  </si>
  <si>
    <t>Symbol</t>
  </si>
  <si>
    <t>BCE INC COM NEW</t>
  </si>
  <si>
    <t>BROOKFIELD BUSINESS PARTNERS L P LIMITED PARTNERSHIP UNITS</t>
  </si>
  <si>
    <t>SMART REAL ESTATE INVESTMENT TRUST VAR VTG UNIT</t>
  </si>
  <si>
    <t>CHEVRON CORPORATION</t>
  </si>
  <si>
    <t>CISCO SYSTEMS INC</t>
  </si>
  <si>
    <t>CVX</t>
  </si>
  <si>
    <t>CSCO</t>
  </si>
  <si>
    <t>BCE</t>
  </si>
  <si>
    <t>BAM.A</t>
  </si>
  <si>
    <t>BBU.UN</t>
  </si>
  <si>
    <t>SRU.UN</t>
  </si>
  <si>
    <t>AT&amp;T INC</t>
  </si>
  <si>
    <t>COLGATE PALMOLIVE CO</t>
  </si>
  <si>
    <t>CL</t>
  </si>
  <si>
    <t>XOM</t>
  </si>
  <si>
    <t>EXXON MOBIL CORP</t>
  </si>
  <si>
    <t>T</t>
  </si>
  <si>
    <t>JNJ</t>
  </si>
  <si>
    <t>NKE</t>
  </si>
  <si>
    <t>MMM</t>
  </si>
  <si>
    <t>VZ</t>
  </si>
  <si>
    <t>WMT</t>
  </si>
  <si>
    <t>JOHNSON &amp; JOHNSON</t>
  </si>
  <si>
    <t>NIKE INC CL-B</t>
  </si>
  <si>
    <t>3M COMPANY</t>
  </si>
  <si>
    <t>VERIZON COMMUNICATIONS</t>
  </si>
  <si>
    <t>WAL MART STORES INC</t>
  </si>
  <si>
    <t>BNS</t>
  </si>
  <si>
    <t>CANADIAN NATIONAL RAILWAY</t>
  </si>
  <si>
    <t>CNR</t>
  </si>
  <si>
    <t>BROOKFIELD ASSET MANAGEMENT INC CLASS A LTD VTG SHS</t>
  </si>
  <si>
    <t>ROYAL BANK OF CANADA</t>
  </si>
  <si>
    <t>RY</t>
  </si>
  <si>
    <t>INVESTMENT ACCOUNT #1</t>
  </si>
  <si>
    <t>CANADIAN DOLLAR INVESTMENTS</t>
  </si>
  <si>
    <t>US DOLLAR INVESTMENTS</t>
  </si>
  <si>
    <t>INVESTMENT ACCOUNT #2</t>
  </si>
  <si>
    <t>INTACT FINANCIAL</t>
  </si>
  <si>
    <t>IFC</t>
  </si>
  <si>
    <t>TELUS</t>
  </si>
  <si>
    <t>INVESTMENT ACCOUNT #3</t>
  </si>
  <si>
    <t>INVESTMENT ACCOUNT #4</t>
  </si>
  <si>
    <t>HORMEL FOODS CORP</t>
  </si>
  <si>
    <t>HRL</t>
  </si>
  <si>
    <t>GENUINE PARTS COMPANY</t>
  </si>
  <si>
    <t>GPC</t>
  </si>
  <si>
    <t>TOTAL MARKET VALUE CANADIAN</t>
  </si>
  <si>
    <t>TOTAL MARKET VALUE US</t>
  </si>
  <si>
    <t>MASTERCARD</t>
  </si>
  <si>
    <t>ENBRIDGE</t>
  </si>
  <si>
    <t>ENB</t>
  </si>
  <si>
    <t>MA</t>
  </si>
  <si>
    <t>MICROSOFT CORPORATION</t>
  </si>
  <si>
    <t>MSFT</t>
  </si>
  <si>
    <t>SIDE ACCOUNTS</t>
  </si>
  <si>
    <t>PAYCHEX</t>
  </si>
  <si>
    <t>PAYX</t>
  </si>
  <si>
    <t>ALIMENTATION COUCHE-TARD</t>
  </si>
  <si>
    <t>ATD.B</t>
  </si>
  <si>
    <t>TD</t>
  </si>
  <si>
    <t>INVESTMENT ACCOUNT #8</t>
  </si>
  <si>
    <t>INVESTMENT ACCOUNT #9</t>
  </si>
  <si>
    <t>BERKSHIRE HATHAWAY - CLASS B</t>
  </si>
  <si>
    <t>BRK-B</t>
  </si>
  <si>
    <t>FEDEX</t>
  </si>
  <si>
    <t>FDX</t>
  </si>
  <si>
    <t>CME GROUP</t>
  </si>
  <si>
    <t>CME</t>
  </si>
  <si>
    <t>BCE INC.</t>
  </si>
  <si>
    <t>EMERA INCORPORATED</t>
  </si>
  <si>
    <t>EMA</t>
  </si>
  <si>
    <t>BROOKFIELD INFRASTRUCTURE PARTNERS</t>
  </si>
  <si>
    <t>BIP.UN</t>
  </si>
  <si>
    <t>S&amp;P GLOBAL INC.</t>
  </si>
  <si>
    <t>SPGI</t>
  </si>
  <si>
    <t>BROOKFIELD RENEWABLE PARTNERS</t>
  </si>
  <si>
    <t>BEP.UN</t>
  </si>
  <si>
    <t>MOODY'S</t>
  </si>
  <si>
    <t>MCO</t>
  </si>
  <si>
    <t>BROADRIDGE FINANCIAL SOLUTIONS</t>
  </si>
  <si>
    <t>BR</t>
  </si>
  <si>
    <t>GOLDMAN SACHS</t>
  </si>
  <si>
    <t>GS</t>
  </si>
  <si>
    <t>CM</t>
  </si>
  <si>
    <t>BANK OF MONTREAL</t>
  </si>
  <si>
    <t>BMO</t>
  </si>
  <si>
    <t>APPLE</t>
  </si>
  <si>
    <t>AAPL</t>
  </si>
  <si>
    <t>FORTIVE CORPORATION</t>
  </si>
  <si>
    <t>FTV</t>
  </si>
  <si>
    <t>HEICO CORPORATION - CLASS A</t>
  </si>
  <si>
    <t>HEI-A</t>
  </si>
  <si>
    <t>BDX</t>
  </si>
  <si>
    <t>BECTON DICKINSON</t>
  </si>
  <si>
    <t>STRYKER CORPORATION</t>
  </si>
  <si>
    <t>SYK</t>
  </si>
  <si>
    <t>MASTERCARD INCORPORATED</t>
  </si>
  <si>
    <t>EXXON MOBIL</t>
  </si>
  <si>
    <t>ECOLAB INC.</t>
  </si>
  <si>
    <t>PAYCHEX INC.</t>
  </si>
  <si>
    <t>UNION PACIFIC CORP.</t>
  </si>
  <si>
    <t>ECL</t>
  </si>
  <si>
    <t>UNP</t>
  </si>
  <si>
    <t>CANADIAN PACIFIC RAILWAY</t>
  </si>
  <si>
    <t>CP</t>
  </si>
  <si>
    <t>CARRIER GLOBAL CORPORATION</t>
  </si>
  <si>
    <t>CARR</t>
  </si>
  <si>
    <t>OTIS WORLDWIDE CORPORATION</t>
  </si>
  <si>
    <t>OTIS</t>
  </si>
  <si>
    <t>BROOKFIELD INFRASTRUCTURE CORP COM SUB VTG SHS CL A</t>
  </si>
  <si>
    <t>BIPC</t>
  </si>
  <si>
    <t>RTX</t>
  </si>
  <si>
    <t>MCDONALDS CORP.</t>
  </si>
  <si>
    <t>MCD</t>
  </si>
  <si>
    <t xml:space="preserve">BROOKFIELD RENEWABLE CORP CL A SUB VTG </t>
  </si>
  <si>
    <t>BEPC</t>
  </si>
  <si>
    <t>VONTIER CORPORATION</t>
  </si>
  <si>
    <t>VNT</t>
  </si>
  <si>
    <t>RAYTHEON TECHNOLOGIES CORP.</t>
  </si>
  <si>
    <t>CHURCH &amp; DWIGHT CO., INC.</t>
  </si>
  <si>
    <t>CHD</t>
  </si>
  <si>
    <t>LOCKHEED MARTIN CORPORATION</t>
  </si>
  <si>
    <t>LMT</t>
  </si>
  <si>
    <t>INVESTMENT ACCOUNT #5</t>
  </si>
  <si>
    <t>INVESTMENT ACCOUNT #6</t>
  </si>
  <si>
    <t>INVESTMENT ACCOUNT #7</t>
  </si>
  <si>
    <t>MERCK</t>
  </si>
  <si>
    <t>MRK</t>
  </si>
  <si>
    <t>TELUS INTERNATIONAL</t>
  </si>
  <si>
    <t>TIXT</t>
  </si>
  <si>
    <t>THE BANK OF NOVA SCOTIA</t>
  </si>
  <si>
    <t>CANADIAN IMPERIAL BANK OF COMMERCE</t>
  </si>
  <si>
    <t>THE TORONTO-DOMINION BANK</t>
  </si>
  <si>
    <t>GRAND TOTAL CANADIAN DOLLAR INVESTMENTS</t>
  </si>
  <si>
    <t>GRAND TOTAL US DOLLAR INVESTMENTS</t>
  </si>
  <si>
    <t>VIATRIS</t>
  </si>
  <si>
    <t>VTRS</t>
  </si>
  <si>
    <t>ORGANON</t>
  </si>
  <si>
    <t>OGN</t>
  </si>
  <si>
    <t>ROLLINS</t>
  </si>
  <si>
    <t>ROL</t>
  </si>
  <si>
    <t xml:space="preserve">BROOKFIELD ASSET MANAGEMENT REINSURANCE PARTNERS LTD CL A EXCHNBL SHRS </t>
  </si>
  <si>
    <t>BAMR</t>
  </si>
  <si>
    <t>BROOKFIELD ASSET MANAGEMENT REINSURANCE PARTNERS LTD CL A EXCHNBL SHRS</t>
  </si>
  <si>
    <t>FFJ PORTFOLIO AS AT JULY 31, 2021</t>
  </si>
  <si>
    <t>Quantity as at JULY 31, 2021</t>
  </si>
  <si>
    <t>Market Price as at JULY 31, 2021</t>
  </si>
  <si>
    <t>Book Value as at JULY 31, 2021</t>
  </si>
  <si>
    <t>Market Value as at JULY 31, 2021</t>
  </si>
  <si>
    <t>Variance Book Value and Market Value as at JULY 31, 2021</t>
  </si>
  <si>
    <t>VISA</t>
  </si>
  <si>
    <t>V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</si>
</sst>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.00"/>
    <numFmt numFmtId="173" formatCode="&quot;$&quot;#,##0.0000"/>
    <numFmt numFmtId="174" formatCode="&quot;$&quot;#,##0.0000_);[Red]\(&quot;$&quot;#,##0.0000\)"/>
    <numFmt numFmtId="175" formatCode="&quot;$&quot;#,##0.0000_);\(&quot;$&quot;#,##0.00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&quot;$&quot;#,##0.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4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B0F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70">
    <xf numFmtId="0" fontId="0" fillId="0" borderId="0" xfId="0" applyFont="1" applyAlignment="1">
      <alignment/>
    </xf>
    <xf numFmtId="0" fontId="37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horizontal="center"/>
    </xf>
    <xf numFmtId="167" fontId="0" fillId="0" borderId="0" xfId="0" applyNumberFormat="1" applyAlignment="1">
      <alignment horizontal="center"/>
    </xf>
    <xf numFmtId="167" fontId="0" fillId="0" borderId="0" xfId="0" applyNumberFormat="1" applyAlignment="1">
      <alignment/>
    </xf>
    <xf numFmtId="167" fontId="0" fillId="0" borderId="0" xfId="0" applyNumberFormat="1" applyAlignment="1">
      <alignment wrapText="1"/>
    </xf>
    <xf numFmtId="167" fontId="0" fillId="0" borderId="0" xfId="0" applyNumberFormat="1" applyFont="1" applyAlignment="1">
      <alignment horizontal="center"/>
    </xf>
    <xf numFmtId="38" fontId="0" fillId="0" borderId="0" xfId="0" applyNumberFormat="1" applyAlignment="1">
      <alignment horizontal="center"/>
    </xf>
    <xf numFmtId="172" fontId="0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167" fontId="0" fillId="0" borderId="0" xfId="0" applyNumberFormat="1" applyAlignment="1">
      <alignment horizontal="center" wrapText="1"/>
    </xf>
    <xf numFmtId="0" fontId="0" fillId="0" borderId="0" xfId="0" applyFont="1" applyAlignment="1">
      <alignment horizontal="left" vertical="center" wrapText="1"/>
    </xf>
    <xf numFmtId="172" fontId="0" fillId="0" borderId="0" xfId="0" applyNumberFormat="1" applyFont="1" applyAlignment="1">
      <alignment horizontal="center" wrapText="1"/>
    </xf>
    <xf numFmtId="0" fontId="37" fillId="0" borderId="0" xfId="0" applyFont="1" applyAlignment="1">
      <alignment horizontal="left" vertical="center" wrapText="1"/>
    </xf>
    <xf numFmtId="167" fontId="0" fillId="0" borderId="0" xfId="0" applyNumberFormat="1" applyFont="1" applyAlignment="1">
      <alignment horizontal="center" wrapText="1"/>
    </xf>
    <xf numFmtId="167" fontId="37" fillId="0" borderId="0" xfId="0" applyNumberFormat="1" applyFont="1" applyAlignment="1">
      <alignment horizontal="center" wrapText="1"/>
    </xf>
    <xf numFmtId="0" fontId="37" fillId="0" borderId="0" xfId="0" applyFont="1" applyAlignment="1">
      <alignment horizontal="center"/>
    </xf>
    <xf numFmtId="0" fontId="37" fillId="0" borderId="0" xfId="0" applyFont="1" applyAlignment="1">
      <alignment horizontal="center" wrapText="1"/>
    </xf>
    <xf numFmtId="172" fontId="37" fillId="0" borderId="0" xfId="0" applyNumberFormat="1" applyFont="1" applyAlignment="1">
      <alignment horizontal="center" wrapText="1"/>
    </xf>
    <xf numFmtId="167" fontId="37" fillId="0" borderId="0" xfId="0" applyNumberFormat="1" applyFont="1" applyAlignment="1">
      <alignment horizontal="center"/>
    </xf>
    <xf numFmtId="167" fontId="37" fillId="0" borderId="0" xfId="0" applyNumberFormat="1" applyFont="1" applyAlignment="1">
      <alignment/>
    </xf>
    <xf numFmtId="172" fontId="37" fillId="0" borderId="0" xfId="0" applyNumberFormat="1" applyFont="1" applyAlignment="1">
      <alignment horizontal="center"/>
    </xf>
    <xf numFmtId="0" fontId="37" fillId="0" borderId="0" xfId="0" applyFont="1" applyAlignment="1">
      <alignment/>
    </xf>
    <xf numFmtId="0" fontId="39" fillId="0" borderId="0" xfId="0" applyFont="1" applyAlignment="1">
      <alignment horizontal="left" vertical="center" wrapText="1"/>
    </xf>
    <xf numFmtId="0" fontId="0" fillId="0" borderId="0" xfId="0" applyAlignment="1">
      <alignment horizontal="center"/>
    </xf>
    <xf numFmtId="172" fontId="0" fillId="0" borderId="0" xfId="0" applyNumberFormat="1" applyAlignment="1">
      <alignment horizontal="center"/>
    </xf>
    <xf numFmtId="0" fontId="0" fillId="0" borderId="0" xfId="0" applyFont="1" applyAlignment="1">
      <alignment/>
    </xf>
    <xf numFmtId="172" fontId="0" fillId="0" borderId="0" xfId="0" applyNumberFormat="1" applyAlignment="1">
      <alignment/>
    </xf>
    <xf numFmtId="167" fontId="37" fillId="0" borderId="0" xfId="0" applyNumberFormat="1" applyFont="1" applyAlignment="1">
      <alignment wrapText="1"/>
    </xf>
    <xf numFmtId="0" fontId="37" fillId="0" borderId="0" xfId="0" applyFont="1" applyAlignment="1">
      <alignment horizontal="center"/>
    </xf>
    <xf numFmtId="0" fontId="0" fillId="0" borderId="0" xfId="0" applyAlignment="1">
      <alignment horizontal="left" vertical="center" wrapText="1"/>
    </xf>
    <xf numFmtId="0" fontId="37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167" fontId="0" fillId="0" borderId="0" xfId="0" applyNumberFormat="1" applyFont="1" applyAlignment="1">
      <alignment wrapText="1"/>
    </xf>
    <xf numFmtId="0" fontId="37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173" fontId="0" fillId="0" borderId="0" xfId="0" applyNumberFormat="1" applyFont="1" applyAlignment="1">
      <alignment horizontal="center" wrapText="1"/>
    </xf>
    <xf numFmtId="173" fontId="0" fillId="0" borderId="0" xfId="0" applyNumberFormat="1" applyAlignment="1">
      <alignment horizontal="center"/>
    </xf>
    <xf numFmtId="173" fontId="0" fillId="0" borderId="0" xfId="0" applyNumberFormat="1" applyFont="1" applyAlignment="1">
      <alignment horizontal="center"/>
    </xf>
    <xf numFmtId="173" fontId="0" fillId="0" borderId="0" xfId="0" applyNumberFormat="1" applyAlignment="1">
      <alignment horizontal="center" wrapText="1"/>
    </xf>
    <xf numFmtId="173" fontId="37" fillId="0" borderId="0" xfId="0" applyNumberFormat="1" applyFont="1" applyAlignment="1">
      <alignment horizontal="center"/>
    </xf>
    <xf numFmtId="173" fontId="0" fillId="0" borderId="0" xfId="0" applyNumberFormat="1" applyAlignment="1">
      <alignment/>
    </xf>
    <xf numFmtId="0" fontId="0" fillId="0" borderId="0" xfId="0" applyAlignment="1">
      <alignment wrapText="1"/>
    </xf>
    <xf numFmtId="0" fontId="37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173" fontId="37" fillId="0" borderId="0" xfId="0" applyNumberFormat="1" applyFont="1" applyAlignment="1">
      <alignment horizontal="center" wrapText="1"/>
    </xf>
    <xf numFmtId="173" fontId="37" fillId="0" borderId="0" xfId="0" applyNumberFormat="1" applyFont="1" applyAlignment="1">
      <alignment/>
    </xf>
    <xf numFmtId="180" fontId="0" fillId="0" borderId="0" xfId="0" applyNumberFormat="1" applyAlignment="1">
      <alignment horizontal="center"/>
    </xf>
    <xf numFmtId="180" fontId="0" fillId="0" borderId="0" xfId="0" applyNumberFormat="1" applyFont="1" applyAlignment="1">
      <alignment horizontal="center"/>
    </xf>
    <xf numFmtId="167" fontId="37" fillId="0" borderId="0" xfId="0" applyNumberFormat="1" applyFont="1" applyBorder="1" applyAlignment="1">
      <alignment horizontal="center"/>
    </xf>
    <xf numFmtId="0" fontId="37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0" fontId="37" fillId="0" borderId="0" xfId="0" applyFont="1" applyAlignment="1">
      <alignment horizontal="center" wrapText="1"/>
    </xf>
    <xf numFmtId="0" fontId="37" fillId="0" borderId="0" xfId="0" applyFont="1" applyAlignment="1">
      <alignment horizontal="center" wrapText="1"/>
    </xf>
    <xf numFmtId="0" fontId="37" fillId="0" borderId="0" xfId="0" applyFont="1" applyAlignment="1">
      <alignment horizontal="center" wrapText="1"/>
    </xf>
    <xf numFmtId="38" fontId="0" fillId="0" borderId="0" xfId="0" applyNumberFormat="1" applyAlignment="1">
      <alignment horizontal="center" wrapText="1"/>
    </xf>
    <xf numFmtId="0" fontId="37" fillId="0" borderId="0" xfId="0" applyFont="1" applyAlignment="1">
      <alignment wrapText="1"/>
    </xf>
    <xf numFmtId="0" fontId="37" fillId="0" borderId="0" xfId="0" applyFont="1" applyAlignment="1">
      <alignment horizontal="center"/>
    </xf>
    <xf numFmtId="167" fontId="37" fillId="0" borderId="0" xfId="0" applyNumberFormat="1" applyFont="1" applyAlignment="1">
      <alignment horizontal="center"/>
    </xf>
    <xf numFmtId="0" fontId="37" fillId="0" borderId="0" xfId="0" applyFont="1" applyAlignment="1">
      <alignment horizontal="center" wrapText="1"/>
    </xf>
    <xf numFmtId="0" fontId="37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0" fontId="37" fillId="0" borderId="0" xfId="0" applyFont="1" applyAlignment="1">
      <alignment horizontal="center" wrapText="1"/>
    </xf>
    <xf numFmtId="0" fontId="37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167" fontId="37" fillId="0" borderId="0" xfId="0" applyNumberFormat="1" applyFont="1" applyAlignment="1">
      <alignment horizontal="center"/>
    </xf>
    <xf numFmtId="0" fontId="37" fillId="0" borderId="0" xfId="0" applyFont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50"/>
  <sheetViews>
    <sheetView tabSelected="1" workbookViewId="0" topLeftCell="A106">
      <selection activeCell="E97" sqref="E97"/>
    </sheetView>
  </sheetViews>
  <sheetFormatPr defaultColWidth="9.140625" defaultRowHeight="15"/>
  <cols>
    <col min="1" max="1" width="64.140625" style="0" customWidth="1"/>
    <col min="2" max="2" width="10.7109375" style="26" customWidth="1"/>
    <col min="3" max="3" width="17.57421875" style="0" customWidth="1"/>
    <col min="4" max="4" width="14.421875" style="0" customWidth="1"/>
    <col min="5" max="5" width="19.28125" style="0" customWidth="1"/>
    <col min="6" max="7" width="20.7109375" style="7" customWidth="1"/>
    <col min="8" max="8" width="22.7109375" style="4" customWidth="1"/>
    <col min="9" max="9" width="13.140625" style="26" customWidth="1"/>
    <col min="10" max="10" width="10.140625" style="0" bestFit="1" customWidth="1"/>
  </cols>
  <sheetData>
    <row r="1" spans="1:8" ht="15">
      <c r="A1" s="67" t="s">
        <v>146</v>
      </c>
      <c r="B1" s="67"/>
      <c r="C1" s="67"/>
      <c r="D1" s="67"/>
      <c r="E1" s="67"/>
      <c r="F1" s="67"/>
      <c r="G1" s="67"/>
      <c r="H1" s="67"/>
    </row>
    <row r="2" spans="1:8" ht="30" customHeight="1">
      <c r="A2" s="69"/>
      <c r="B2" s="69"/>
      <c r="C2" s="69"/>
      <c r="D2" s="69"/>
      <c r="E2" s="69"/>
      <c r="F2" s="69"/>
      <c r="G2" s="69"/>
      <c r="H2" s="69"/>
    </row>
    <row r="3" spans="1:9" ht="45" customHeight="1">
      <c r="A3" s="1"/>
      <c r="B3" s="19" t="s">
        <v>1</v>
      </c>
      <c r="C3" s="65" t="s">
        <v>147</v>
      </c>
      <c r="D3" s="19" t="s">
        <v>0</v>
      </c>
      <c r="E3" s="65" t="s">
        <v>148</v>
      </c>
      <c r="F3" s="17" t="s">
        <v>149</v>
      </c>
      <c r="G3" s="17" t="s">
        <v>150</v>
      </c>
      <c r="H3" s="17" t="s">
        <v>151</v>
      </c>
      <c r="I3" s="11"/>
    </row>
    <row r="4" spans="1:9" ht="15">
      <c r="A4" s="25" t="s">
        <v>35</v>
      </c>
      <c r="B4" s="2"/>
      <c r="C4" s="2"/>
      <c r="D4" s="2"/>
      <c r="E4" s="10"/>
      <c r="F4" s="12"/>
      <c r="G4" s="16"/>
      <c r="H4" s="16"/>
      <c r="I4" s="11"/>
    </row>
    <row r="5" spans="1:9" ht="15">
      <c r="A5" s="15" t="s">
        <v>36</v>
      </c>
      <c r="B5" s="2"/>
      <c r="C5" s="2"/>
      <c r="D5" s="2"/>
      <c r="E5" s="10"/>
      <c r="F5" s="12"/>
      <c r="G5" s="16"/>
      <c r="H5" s="16"/>
      <c r="I5" s="11"/>
    </row>
    <row r="6" spans="1:9" ht="15" customHeight="1">
      <c r="A6" s="5" t="s">
        <v>132</v>
      </c>
      <c r="B6" s="12" t="s">
        <v>29</v>
      </c>
      <c r="C6" s="2">
        <v>803</v>
      </c>
      <c r="D6" s="38">
        <v>73.4484</v>
      </c>
      <c r="E6" s="27">
        <v>77.87</v>
      </c>
      <c r="F6" s="7">
        <f aca="true" t="shared" si="0" ref="F6:F13">C6*D6</f>
        <v>58979.065200000005</v>
      </c>
      <c r="G6" s="16">
        <f aca="true" t="shared" si="1" ref="G6:G13">C6*E6</f>
        <v>62529.61</v>
      </c>
      <c r="H6" s="16">
        <f aca="true" t="shared" si="2" ref="H6:H13">G6-F6</f>
        <v>3550.544799999996</v>
      </c>
      <c r="I6" s="11"/>
    </row>
    <row r="7" spans="1:9" ht="15" customHeight="1">
      <c r="A7" s="5" t="s">
        <v>2</v>
      </c>
      <c r="B7" s="4" t="s">
        <v>9</v>
      </c>
      <c r="C7" s="2">
        <v>869</v>
      </c>
      <c r="D7" s="38">
        <v>50.6298</v>
      </c>
      <c r="E7" s="27">
        <v>62.27</v>
      </c>
      <c r="F7" s="7">
        <f t="shared" si="0"/>
        <v>43997.296200000004</v>
      </c>
      <c r="G7" s="16">
        <f t="shared" si="1"/>
        <v>54112.630000000005</v>
      </c>
      <c r="H7" s="16">
        <f t="shared" si="2"/>
        <v>10115.3338</v>
      </c>
      <c r="I7" s="11"/>
    </row>
    <row r="8" spans="1:9" ht="15" customHeight="1">
      <c r="A8" s="6" t="s">
        <v>32</v>
      </c>
      <c r="B8" s="4" t="s">
        <v>10</v>
      </c>
      <c r="C8" s="8">
        <v>294</v>
      </c>
      <c r="D8" s="38">
        <v>8.171</v>
      </c>
      <c r="E8" s="27">
        <v>67.35</v>
      </c>
      <c r="F8" s="7">
        <f t="shared" si="0"/>
        <v>2402.274</v>
      </c>
      <c r="G8" s="16">
        <f t="shared" si="1"/>
        <v>19800.899999999998</v>
      </c>
      <c r="H8" s="16">
        <f t="shared" si="2"/>
        <v>17398.625999999997</v>
      </c>
      <c r="I8" s="11"/>
    </row>
    <row r="9" spans="1:9" ht="15" customHeight="1">
      <c r="A9" s="44" t="s">
        <v>145</v>
      </c>
      <c r="B9" s="4" t="s">
        <v>144</v>
      </c>
      <c r="C9" s="8">
        <v>2</v>
      </c>
      <c r="D9" s="38">
        <v>63.85</v>
      </c>
      <c r="E9" s="27">
        <v>67.54</v>
      </c>
      <c r="F9" s="7">
        <f>C9*D9</f>
        <v>127.7</v>
      </c>
      <c r="G9" s="16">
        <f>C9*E9</f>
        <v>135.08</v>
      </c>
      <c r="H9" s="16">
        <f>G9-F9</f>
        <v>7.38000000000001</v>
      </c>
      <c r="I9" s="11"/>
    </row>
    <row r="10" spans="1:9" ht="15" customHeight="1">
      <c r="A10" s="6" t="s">
        <v>3</v>
      </c>
      <c r="B10" s="4" t="s">
        <v>11</v>
      </c>
      <c r="C10" s="8">
        <v>3</v>
      </c>
      <c r="D10" s="38">
        <v>25.82</v>
      </c>
      <c r="E10" s="27">
        <v>55.1</v>
      </c>
      <c r="F10" s="7">
        <f t="shared" si="0"/>
        <v>77.46000000000001</v>
      </c>
      <c r="G10" s="16">
        <f t="shared" si="1"/>
        <v>165.3</v>
      </c>
      <c r="H10" s="16">
        <f t="shared" si="2"/>
        <v>87.84</v>
      </c>
      <c r="I10" s="11"/>
    </row>
    <row r="11" spans="1:9" ht="15">
      <c r="A11" s="13" t="s">
        <v>39</v>
      </c>
      <c r="B11" s="11" t="s">
        <v>40</v>
      </c>
      <c r="C11" s="2">
        <v>201</v>
      </c>
      <c r="D11" s="38">
        <v>135.7394</v>
      </c>
      <c r="E11" s="27">
        <v>170</v>
      </c>
      <c r="F11" s="7">
        <f>C11*D11</f>
        <v>27283.6194</v>
      </c>
      <c r="G11" s="16">
        <f>C11*E11</f>
        <v>34170</v>
      </c>
      <c r="H11" s="16">
        <f t="shared" si="2"/>
        <v>6886.3806</v>
      </c>
      <c r="I11" s="11"/>
    </row>
    <row r="12" spans="1:9" ht="15" customHeight="1">
      <c r="A12" s="6" t="s">
        <v>4</v>
      </c>
      <c r="B12" s="4" t="s">
        <v>12</v>
      </c>
      <c r="C12" s="2">
        <v>1243</v>
      </c>
      <c r="D12" s="38">
        <v>27.1767</v>
      </c>
      <c r="E12" s="27">
        <v>30.16</v>
      </c>
      <c r="F12" s="7">
        <f t="shared" si="0"/>
        <v>33780.638100000004</v>
      </c>
      <c r="G12" s="16">
        <f t="shared" si="1"/>
        <v>37488.88</v>
      </c>
      <c r="H12" s="16">
        <f t="shared" si="2"/>
        <v>3708.2418999999936</v>
      </c>
      <c r="I12" s="11"/>
    </row>
    <row r="13" spans="1:9" ht="15" customHeight="1">
      <c r="A13" s="6" t="s">
        <v>130</v>
      </c>
      <c r="B13" s="4" t="s">
        <v>131</v>
      </c>
      <c r="C13" s="2">
        <v>400</v>
      </c>
      <c r="D13" s="38">
        <v>39.45</v>
      </c>
      <c r="E13" s="27">
        <v>38.98</v>
      </c>
      <c r="F13" s="7">
        <f t="shared" si="0"/>
        <v>15780.000000000002</v>
      </c>
      <c r="G13" s="16">
        <f t="shared" si="1"/>
        <v>15591.999999999998</v>
      </c>
      <c r="H13" s="16">
        <f t="shared" si="2"/>
        <v>-188.00000000000364</v>
      </c>
      <c r="I13" s="11"/>
    </row>
    <row r="14" spans="1:9" s="24" customFormat="1" ht="15" customHeight="1">
      <c r="A14" s="30" t="s">
        <v>48</v>
      </c>
      <c r="B14" s="21"/>
      <c r="C14" s="19"/>
      <c r="D14" s="47"/>
      <c r="E14" s="23"/>
      <c r="F14" s="60">
        <f>SUM(F6:F13)</f>
        <v>182428.05290000004</v>
      </c>
      <c r="G14" s="60">
        <f>SUM(G6:G13)</f>
        <v>223994.4</v>
      </c>
      <c r="H14" s="60">
        <f>SUM(H6:H13)</f>
        <v>41566.347099999984</v>
      </c>
      <c r="I14" s="61"/>
    </row>
    <row r="15" spans="1:9" ht="15">
      <c r="A15" s="15"/>
      <c r="B15" s="2"/>
      <c r="C15" s="2"/>
      <c r="D15" s="38"/>
      <c r="E15" s="10"/>
      <c r="F15" s="12"/>
      <c r="G15" s="16"/>
      <c r="H15" s="16"/>
      <c r="I15" s="11"/>
    </row>
    <row r="16" spans="1:9" ht="15">
      <c r="A16" s="15" t="s">
        <v>37</v>
      </c>
      <c r="B16" s="2"/>
      <c r="C16" s="2"/>
      <c r="D16" s="38"/>
      <c r="E16" s="10"/>
      <c r="F16" s="12"/>
      <c r="G16" s="16"/>
      <c r="H16" s="16"/>
      <c r="I16" s="11"/>
    </row>
    <row r="17" spans="1:9" ht="15">
      <c r="A17" s="5" t="s">
        <v>5</v>
      </c>
      <c r="B17" s="4" t="s">
        <v>7</v>
      </c>
      <c r="C17" s="2">
        <v>1139</v>
      </c>
      <c r="D17" s="39">
        <v>110.3968</v>
      </c>
      <c r="E17" s="27">
        <v>101.81</v>
      </c>
      <c r="F17" s="7">
        <f>C17*D17</f>
        <v>125741.9552</v>
      </c>
      <c r="G17" s="16">
        <f>C17*E17</f>
        <v>115961.59</v>
      </c>
      <c r="H17" s="16">
        <f>G17-F17</f>
        <v>-9780.3652</v>
      </c>
      <c r="I17" s="11"/>
    </row>
    <row r="18" spans="1:9" ht="15">
      <c r="A18" s="5" t="s">
        <v>6</v>
      </c>
      <c r="B18" s="4" t="s">
        <v>8</v>
      </c>
      <c r="C18" s="2">
        <v>837</v>
      </c>
      <c r="D18" s="39">
        <v>20.2694</v>
      </c>
      <c r="E18" s="49">
        <v>55.37</v>
      </c>
      <c r="F18" s="7">
        <f>C18*D18</f>
        <v>16965.487800000003</v>
      </c>
      <c r="G18" s="16">
        <f>C18*E18</f>
        <v>46344.689999999995</v>
      </c>
      <c r="H18" s="16">
        <f>G18-F18</f>
        <v>29379.202199999992</v>
      </c>
      <c r="I18" s="11"/>
    </row>
    <row r="19" spans="1:35" s="24" customFormat="1" ht="15">
      <c r="A19" s="30" t="s">
        <v>49</v>
      </c>
      <c r="B19" s="21"/>
      <c r="C19" s="19"/>
      <c r="D19" s="42"/>
      <c r="E19" s="23"/>
      <c r="F19" s="60">
        <f>SUM(F17:F18)</f>
        <v>142707.443</v>
      </c>
      <c r="G19" s="60">
        <f>SUM(G17:G18)</f>
        <v>162306.28</v>
      </c>
      <c r="H19" s="60">
        <f>SUM(H17:H18)</f>
        <v>19598.836999999992</v>
      </c>
      <c r="I19" s="61"/>
      <c r="AI19"/>
    </row>
    <row r="20" spans="1:9" ht="15">
      <c r="A20" s="1"/>
      <c r="B20" s="2"/>
      <c r="C20" s="2"/>
      <c r="D20" s="38"/>
      <c r="E20" s="10"/>
      <c r="F20" s="12"/>
      <c r="G20" s="16"/>
      <c r="H20" s="16"/>
      <c r="I20" s="11"/>
    </row>
    <row r="21" spans="1:9" ht="15">
      <c r="A21" s="25" t="s">
        <v>38</v>
      </c>
      <c r="B21" s="2"/>
      <c r="C21" s="2"/>
      <c r="D21" s="38"/>
      <c r="E21" s="10"/>
      <c r="F21" s="12"/>
      <c r="G21" s="16"/>
      <c r="H21" s="16"/>
      <c r="I21" s="11"/>
    </row>
    <row r="22" spans="1:9" ht="15">
      <c r="A22" s="15" t="s">
        <v>36</v>
      </c>
      <c r="B22" s="2"/>
      <c r="C22" s="2"/>
      <c r="D22" s="38"/>
      <c r="E22" s="10"/>
      <c r="F22" s="12"/>
      <c r="G22" s="16"/>
      <c r="H22" s="16"/>
      <c r="I22" s="11"/>
    </row>
    <row r="23" spans="1:9" ht="15">
      <c r="A23" s="5" t="s">
        <v>2</v>
      </c>
      <c r="B23" s="4" t="s">
        <v>9</v>
      </c>
      <c r="C23" s="2">
        <v>374</v>
      </c>
      <c r="D23" s="38">
        <v>56.99</v>
      </c>
      <c r="E23" s="27">
        <v>62.27</v>
      </c>
      <c r="F23" s="7">
        <f aca="true" t="shared" si="3" ref="F23:F29">C23*D23</f>
        <v>21314.260000000002</v>
      </c>
      <c r="G23" s="16">
        <f aca="true" t="shared" si="4" ref="G23:G29">C23*E23</f>
        <v>23288.98</v>
      </c>
      <c r="H23" s="16">
        <f aca="true" t="shared" si="5" ref="H23:H29">G23-F23</f>
        <v>1974.7199999999975</v>
      </c>
      <c r="I23" s="11"/>
    </row>
    <row r="24" spans="1:9" ht="15">
      <c r="A24" s="6" t="s">
        <v>32</v>
      </c>
      <c r="B24" s="4" t="s">
        <v>10</v>
      </c>
      <c r="C24" s="8">
        <v>196</v>
      </c>
      <c r="D24" s="38">
        <v>43.28</v>
      </c>
      <c r="E24" s="27">
        <v>67.35</v>
      </c>
      <c r="F24" s="7">
        <f t="shared" si="3"/>
        <v>8482.880000000001</v>
      </c>
      <c r="G24" s="16">
        <f t="shared" si="4"/>
        <v>13200.599999999999</v>
      </c>
      <c r="H24" s="16">
        <f t="shared" si="5"/>
        <v>4717.7199999999975</v>
      </c>
      <c r="I24" s="11"/>
    </row>
    <row r="25" spans="1:9" ht="30">
      <c r="A25" s="44" t="s">
        <v>145</v>
      </c>
      <c r="B25" s="4" t="s">
        <v>144</v>
      </c>
      <c r="C25" s="8">
        <v>1</v>
      </c>
      <c r="D25" s="38">
        <v>63.85</v>
      </c>
      <c r="E25" s="27">
        <v>67.54</v>
      </c>
      <c r="F25" s="7">
        <f t="shared" si="3"/>
        <v>63.85</v>
      </c>
      <c r="G25" s="16">
        <f t="shared" si="4"/>
        <v>67.54</v>
      </c>
      <c r="H25" s="16">
        <f t="shared" si="5"/>
        <v>3.690000000000005</v>
      </c>
      <c r="I25" s="11"/>
    </row>
    <row r="26" spans="1:9" ht="15">
      <c r="A26" s="5" t="s">
        <v>30</v>
      </c>
      <c r="B26" s="4" t="s">
        <v>31</v>
      </c>
      <c r="C26" s="2">
        <v>751</v>
      </c>
      <c r="D26" s="41">
        <v>137.2607</v>
      </c>
      <c r="E26" s="27">
        <v>135.56</v>
      </c>
      <c r="F26" s="7">
        <f t="shared" si="3"/>
        <v>103082.78570000001</v>
      </c>
      <c r="G26" s="16">
        <f t="shared" si="4"/>
        <v>101805.56</v>
      </c>
      <c r="H26" s="16">
        <f t="shared" si="5"/>
        <v>-1277.22570000001</v>
      </c>
      <c r="I26" s="11"/>
    </row>
    <row r="27" spans="1:9" ht="15">
      <c r="A27" s="13" t="s">
        <v>39</v>
      </c>
      <c r="B27" s="11" t="s">
        <v>40</v>
      </c>
      <c r="C27" s="2">
        <v>155</v>
      </c>
      <c r="D27" s="38">
        <v>138.55</v>
      </c>
      <c r="E27" s="27">
        <v>169.52</v>
      </c>
      <c r="F27" s="7">
        <f t="shared" si="3"/>
        <v>21475.25</v>
      </c>
      <c r="G27" s="16">
        <f t="shared" si="4"/>
        <v>26275.600000000002</v>
      </c>
      <c r="H27" s="16">
        <f t="shared" si="5"/>
        <v>4800.350000000002</v>
      </c>
      <c r="I27" s="11"/>
    </row>
    <row r="28" spans="1:9" ht="15">
      <c r="A28" s="6" t="s">
        <v>33</v>
      </c>
      <c r="B28" s="4" t="s">
        <v>34</v>
      </c>
      <c r="C28" s="2">
        <v>530</v>
      </c>
      <c r="D28" s="38">
        <v>102.9622</v>
      </c>
      <c r="E28" s="27">
        <v>126.01</v>
      </c>
      <c r="F28" s="7">
        <f t="shared" si="3"/>
        <v>54569.966</v>
      </c>
      <c r="G28" s="16">
        <f t="shared" si="4"/>
        <v>66785.3</v>
      </c>
      <c r="H28" s="16">
        <f t="shared" si="5"/>
        <v>12215.334000000003</v>
      </c>
      <c r="I28" s="11"/>
    </row>
    <row r="29" spans="1:9" ht="15">
      <c r="A29" s="13" t="s">
        <v>41</v>
      </c>
      <c r="B29" s="11" t="s">
        <v>18</v>
      </c>
      <c r="C29" s="2">
        <v>622</v>
      </c>
      <c r="D29" s="38">
        <v>23.85</v>
      </c>
      <c r="E29" s="27">
        <v>27.68</v>
      </c>
      <c r="F29" s="7">
        <f t="shared" si="3"/>
        <v>14834.7</v>
      </c>
      <c r="G29" s="16">
        <f t="shared" si="4"/>
        <v>17216.96</v>
      </c>
      <c r="H29" s="16">
        <f t="shared" si="5"/>
        <v>2382.2599999999984</v>
      </c>
      <c r="I29" s="11"/>
    </row>
    <row r="30" spans="1:9" s="24" customFormat="1" ht="15">
      <c r="A30" s="30" t="s">
        <v>48</v>
      </c>
      <c r="B30" s="19"/>
      <c r="C30" s="19"/>
      <c r="D30" s="47"/>
      <c r="E30" s="23"/>
      <c r="F30" s="60">
        <f>SUM(F23:F29)</f>
        <v>223823.69170000002</v>
      </c>
      <c r="G30" s="60">
        <f>SUM(G23:G29)</f>
        <v>248640.54</v>
      </c>
      <c r="H30" s="60">
        <f>SUM(H23:H29)</f>
        <v>24816.848299999987</v>
      </c>
      <c r="I30" s="61"/>
    </row>
    <row r="31" spans="1:9" ht="15">
      <c r="A31" s="1"/>
      <c r="B31" s="2"/>
      <c r="C31" s="2"/>
      <c r="D31" s="38"/>
      <c r="E31" s="27"/>
      <c r="F31" s="12"/>
      <c r="G31" s="16"/>
      <c r="H31" s="16"/>
      <c r="I31" s="11"/>
    </row>
    <row r="32" spans="1:9" ht="15">
      <c r="A32" s="15" t="s">
        <v>37</v>
      </c>
      <c r="B32" s="2"/>
      <c r="C32" s="2"/>
      <c r="D32" s="38"/>
      <c r="E32" s="27"/>
      <c r="F32" s="12"/>
      <c r="G32" s="16"/>
      <c r="H32" s="16"/>
      <c r="I32" s="11"/>
    </row>
    <row r="33" spans="1:8" ht="15">
      <c r="A33" s="5" t="s">
        <v>26</v>
      </c>
      <c r="B33" s="4" t="s">
        <v>21</v>
      </c>
      <c r="C33" s="3">
        <v>415</v>
      </c>
      <c r="D33" s="39">
        <v>165.7</v>
      </c>
      <c r="E33" s="27">
        <v>197.94</v>
      </c>
      <c r="F33" s="7">
        <f aca="true" t="shared" si="6" ref="F33:F42">C33*D33</f>
        <v>68765.5</v>
      </c>
      <c r="G33" s="16">
        <f aca="true" t="shared" si="7" ref="G33:G42">C33*E33</f>
        <v>82145.1</v>
      </c>
      <c r="H33" s="16">
        <f>G33-F33</f>
        <v>13379.600000000006</v>
      </c>
    </row>
    <row r="34" spans="1:8" ht="15">
      <c r="A34" s="5" t="s">
        <v>13</v>
      </c>
      <c r="B34" s="4" t="s">
        <v>18</v>
      </c>
      <c r="C34" s="3">
        <v>626</v>
      </c>
      <c r="D34" s="39">
        <v>29.37</v>
      </c>
      <c r="E34" s="27">
        <v>28.05</v>
      </c>
      <c r="F34" s="7">
        <f t="shared" si="6"/>
        <v>18385.62</v>
      </c>
      <c r="G34" s="16">
        <f t="shared" si="7"/>
        <v>17559.3</v>
      </c>
      <c r="H34" s="16">
        <f aca="true" t="shared" si="8" ref="H34:H49">G34-F34</f>
        <v>-826.3199999999997</v>
      </c>
    </row>
    <row r="35" spans="1:9" s="24" customFormat="1" ht="15">
      <c r="A35" s="13" t="s">
        <v>64</v>
      </c>
      <c r="B35" s="3" t="s">
        <v>65</v>
      </c>
      <c r="C35" s="3">
        <v>224</v>
      </c>
      <c r="D35" s="40">
        <v>219.63</v>
      </c>
      <c r="E35" s="9">
        <v>278.37</v>
      </c>
      <c r="F35" s="7">
        <f t="shared" si="6"/>
        <v>49197.119999999995</v>
      </c>
      <c r="G35" s="16">
        <f t="shared" si="7"/>
        <v>62354.880000000005</v>
      </c>
      <c r="H35" s="16">
        <f>G35-F35</f>
        <v>13157.76000000001</v>
      </c>
      <c r="I35" s="59"/>
    </row>
    <row r="36" spans="1:8" ht="15">
      <c r="A36" s="5" t="s">
        <v>5</v>
      </c>
      <c r="B36" s="4" t="s">
        <v>7</v>
      </c>
      <c r="C36" s="3">
        <v>497</v>
      </c>
      <c r="D36" s="39">
        <v>83.8483</v>
      </c>
      <c r="E36" s="27">
        <v>101.81</v>
      </c>
      <c r="F36" s="7">
        <f t="shared" si="6"/>
        <v>41672.6051</v>
      </c>
      <c r="G36" s="16">
        <f t="shared" si="7"/>
        <v>50599.57</v>
      </c>
      <c r="H36" s="16">
        <f t="shared" si="8"/>
        <v>8926.964899999999</v>
      </c>
    </row>
    <row r="37" spans="1:9" s="24" customFormat="1" ht="15">
      <c r="A37" s="5" t="s">
        <v>68</v>
      </c>
      <c r="B37" s="4" t="s">
        <v>69</v>
      </c>
      <c r="C37" s="3">
        <v>300</v>
      </c>
      <c r="D37" s="39">
        <v>168.01</v>
      </c>
      <c r="E37" s="27">
        <v>212.13</v>
      </c>
      <c r="F37" s="7">
        <f t="shared" si="6"/>
        <v>50403</v>
      </c>
      <c r="G37" s="16">
        <f t="shared" si="7"/>
        <v>63639</v>
      </c>
      <c r="H37" s="16">
        <f t="shared" si="8"/>
        <v>13236</v>
      </c>
      <c r="I37" s="59"/>
    </row>
    <row r="38" spans="1:8" ht="15">
      <c r="A38" s="5" t="s">
        <v>14</v>
      </c>
      <c r="B38" s="4" t="s">
        <v>15</v>
      </c>
      <c r="C38" s="2">
        <v>432</v>
      </c>
      <c r="D38" s="39">
        <v>77.57</v>
      </c>
      <c r="E38" s="27">
        <v>79.5</v>
      </c>
      <c r="F38" s="7">
        <f t="shared" si="6"/>
        <v>33510.24</v>
      </c>
      <c r="G38" s="16">
        <f t="shared" si="7"/>
        <v>34344</v>
      </c>
      <c r="H38" s="16">
        <f t="shared" si="8"/>
        <v>833.760000000002</v>
      </c>
    </row>
    <row r="39" spans="1:8" ht="15">
      <c r="A39" s="5" t="s">
        <v>17</v>
      </c>
      <c r="B39" s="4" t="s">
        <v>16</v>
      </c>
      <c r="C39" s="2">
        <v>557</v>
      </c>
      <c r="D39" s="39">
        <v>44.8674</v>
      </c>
      <c r="E39" s="27">
        <v>57.57</v>
      </c>
      <c r="F39" s="7">
        <f t="shared" si="6"/>
        <v>24991.1418</v>
      </c>
      <c r="G39" s="16">
        <f t="shared" si="7"/>
        <v>32066.49</v>
      </c>
      <c r="H39" s="16">
        <f t="shared" si="8"/>
        <v>7075.3482</v>
      </c>
    </row>
    <row r="40" spans="1:8" ht="15">
      <c r="A40" s="5" t="s">
        <v>24</v>
      </c>
      <c r="B40" s="4" t="s">
        <v>19</v>
      </c>
      <c r="C40" s="2">
        <v>335</v>
      </c>
      <c r="D40" s="39">
        <v>149.7</v>
      </c>
      <c r="E40" s="27">
        <v>172.2</v>
      </c>
      <c r="F40" s="7">
        <f t="shared" si="6"/>
        <v>50149.49999999999</v>
      </c>
      <c r="G40" s="16">
        <f t="shared" si="7"/>
        <v>57686.99999999999</v>
      </c>
      <c r="H40" s="16">
        <f t="shared" si="8"/>
        <v>7537.5</v>
      </c>
    </row>
    <row r="41" spans="1:8" ht="15">
      <c r="A41" s="5" t="s">
        <v>128</v>
      </c>
      <c r="B41" s="4" t="s">
        <v>129</v>
      </c>
      <c r="C41" s="2">
        <v>400</v>
      </c>
      <c r="D41" s="39">
        <v>75.1175</v>
      </c>
      <c r="E41" s="27">
        <v>76.87</v>
      </c>
      <c r="F41" s="7">
        <f t="shared" si="6"/>
        <v>30047.000000000004</v>
      </c>
      <c r="G41" s="16">
        <f t="shared" si="7"/>
        <v>30748</v>
      </c>
      <c r="H41" s="16">
        <f t="shared" si="8"/>
        <v>700.9999999999964</v>
      </c>
    </row>
    <row r="42" spans="1:8" ht="15">
      <c r="A42" s="5" t="s">
        <v>25</v>
      </c>
      <c r="B42" s="4" t="s">
        <v>20</v>
      </c>
      <c r="C42" s="2">
        <v>516</v>
      </c>
      <c r="D42" s="39">
        <v>114.9</v>
      </c>
      <c r="E42" s="27">
        <v>167.5</v>
      </c>
      <c r="F42" s="7">
        <f t="shared" si="6"/>
        <v>59288.4</v>
      </c>
      <c r="G42" s="16">
        <f t="shared" si="7"/>
        <v>86430</v>
      </c>
      <c r="H42" s="16">
        <f t="shared" si="8"/>
        <v>27141.6</v>
      </c>
    </row>
    <row r="43" spans="1:8" ht="15">
      <c r="A43" s="32" t="s">
        <v>139</v>
      </c>
      <c r="B43" s="26" t="s">
        <v>140</v>
      </c>
      <c r="C43" s="2">
        <v>40</v>
      </c>
      <c r="D43" s="39">
        <v>34.15</v>
      </c>
      <c r="E43" s="27">
        <v>28.99</v>
      </c>
      <c r="F43" s="7">
        <f aca="true" t="shared" si="9" ref="F43:F49">C43*D43</f>
        <v>1366</v>
      </c>
      <c r="G43" s="16">
        <f aca="true" t="shared" si="10" ref="G43:G49">C43*E43</f>
        <v>1159.6</v>
      </c>
      <c r="H43" s="16">
        <f aca="true" t="shared" si="11" ref="H43:H48">G43-F43</f>
        <v>-206.4000000000001</v>
      </c>
    </row>
    <row r="44" spans="1:9" s="24" customFormat="1" ht="15">
      <c r="A44" s="35" t="s">
        <v>57</v>
      </c>
      <c r="B44" s="3" t="s">
        <v>58</v>
      </c>
      <c r="C44" s="2">
        <v>206</v>
      </c>
      <c r="D44" s="40">
        <v>75.78</v>
      </c>
      <c r="E44" s="9">
        <v>113.82</v>
      </c>
      <c r="F44" s="7">
        <f t="shared" si="9"/>
        <v>15610.68</v>
      </c>
      <c r="G44" s="16">
        <f t="shared" si="10"/>
        <v>23446.92</v>
      </c>
      <c r="H44" s="16">
        <f t="shared" si="11"/>
        <v>7836.239999999998</v>
      </c>
      <c r="I44" s="59"/>
    </row>
    <row r="45" spans="1:9" s="24" customFormat="1" ht="15">
      <c r="A45" s="6" t="s">
        <v>141</v>
      </c>
      <c r="B45" s="26" t="s">
        <v>142</v>
      </c>
      <c r="C45" s="2">
        <v>500</v>
      </c>
      <c r="D45" s="40">
        <v>33.1669</v>
      </c>
      <c r="E45" s="9">
        <v>38.33</v>
      </c>
      <c r="F45" s="7">
        <f t="shared" si="9"/>
        <v>16583.45</v>
      </c>
      <c r="G45" s="16">
        <f t="shared" si="10"/>
        <v>19165</v>
      </c>
      <c r="H45" s="16">
        <f t="shared" si="11"/>
        <v>2581.5499999999993</v>
      </c>
      <c r="I45" s="63"/>
    </row>
    <row r="46" spans="1:9" s="24" customFormat="1" ht="15">
      <c r="A46" s="5" t="s">
        <v>27</v>
      </c>
      <c r="B46" s="4" t="s">
        <v>22</v>
      </c>
      <c r="C46" s="2">
        <v>580</v>
      </c>
      <c r="D46" s="39">
        <v>60.04</v>
      </c>
      <c r="E46" s="27">
        <v>55.78</v>
      </c>
      <c r="F46" s="7">
        <f t="shared" si="9"/>
        <v>34823.2</v>
      </c>
      <c r="G46" s="16">
        <f t="shared" si="10"/>
        <v>32352.4</v>
      </c>
      <c r="H46" s="16">
        <f t="shared" si="11"/>
        <v>-2470.7999999999956</v>
      </c>
      <c r="I46" s="63"/>
    </row>
    <row r="47" spans="1:9" s="24" customFormat="1" ht="15">
      <c r="A47" s="6" t="s">
        <v>137</v>
      </c>
      <c r="B47" s="26" t="s">
        <v>138</v>
      </c>
      <c r="C47" s="2">
        <v>400</v>
      </c>
      <c r="D47" s="40">
        <v>15.53</v>
      </c>
      <c r="E47" s="9">
        <v>14.07</v>
      </c>
      <c r="F47" s="7">
        <f t="shared" si="9"/>
        <v>6212</v>
      </c>
      <c r="G47" s="16">
        <f t="shared" si="10"/>
        <v>5628</v>
      </c>
      <c r="H47" s="16">
        <f t="shared" si="11"/>
        <v>-584</v>
      </c>
      <c r="I47" s="62"/>
    </row>
    <row r="48" spans="1:9" s="24" customFormat="1" ht="15">
      <c r="A48" s="6" t="s">
        <v>152</v>
      </c>
      <c r="B48" s="26" t="s">
        <v>153</v>
      </c>
      <c r="C48" s="2">
        <v>100</v>
      </c>
      <c r="D48" s="40">
        <v>237.9449</v>
      </c>
      <c r="E48" s="9">
        <v>246.45</v>
      </c>
      <c r="F48" s="7">
        <f t="shared" si="9"/>
        <v>23794.489999999998</v>
      </c>
      <c r="G48" s="16">
        <f t="shared" si="10"/>
        <v>24645</v>
      </c>
      <c r="H48" s="16">
        <f t="shared" si="11"/>
        <v>850.510000000002</v>
      </c>
      <c r="I48" s="66"/>
    </row>
    <row r="49" spans="1:8" ht="15">
      <c r="A49" s="5" t="s">
        <v>28</v>
      </c>
      <c r="B49" s="4" t="s">
        <v>23</v>
      </c>
      <c r="C49" s="2">
        <v>431</v>
      </c>
      <c r="D49" s="39">
        <v>139.89</v>
      </c>
      <c r="E49" s="27">
        <v>142.55</v>
      </c>
      <c r="F49" s="7">
        <f t="shared" si="9"/>
        <v>60292.59</v>
      </c>
      <c r="G49" s="16">
        <f t="shared" si="10"/>
        <v>61439.05</v>
      </c>
      <c r="H49" s="16">
        <f t="shared" si="8"/>
        <v>1146.4600000000064</v>
      </c>
    </row>
    <row r="50" spans="1:8" ht="15">
      <c r="A50" s="30" t="s">
        <v>49</v>
      </c>
      <c r="B50" s="4"/>
      <c r="C50" s="2"/>
      <c r="D50" s="4"/>
      <c r="E50" s="27"/>
      <c r="F50" s="60">
        <f>SUM(F33:F49)</f>
        <v>585092.5369</v>
      </c>
      <c r="G50" s="60">
        <f>SUM(G33:G49)</f>
        <v>685409.31</v>
      </c>
      <c r="H50" s="60">
        <f>SUM(H33:H49)</f>
        <v>100316.77310000003</v>
      </c>
    </row>
    <row r="51" spans="3:6" ht="15">
      <c r="C51" s="2"/>
      <c r="E51" s="29"/>
      <c r="F51" s="4"/>
    </row>
    <row r="52" spans="1:6" ht="15">
      <c r="A52" s="25" t="s">
        <v>42</v>
      </c>
      <c r="C52" s="2"/>
      <c r="E52" s="29"/>
      <c r="F52" s="4"/>
    </row>
    <row r="53" spans="1:6" ht="15">
      <c r="A53" s="15" t="s">
        <v>36</v>
      </c>
      <c r="C53" s="2"/>
      <c r="E53" s="29"/>
      <c r="F53" s="4"/>
    </row>
    <row r="54" spans="1:8" ht="15">
      <c r="A54" s="6" t="s">
        <v>32</v>
      </c>
      <c r="B54" s="4" t="s">
        <v>10</v>
      </c>
      <c r="C54" s="57">
        <v>102</v>
      </c>
      <c r="D54" s="38">
        <v>36.444</v>
      </c>
      <c r="E54" s="39">
        <v>67.35</v>
      </c>
      <c r="F54" s="7">
        <f>C54*D54</f>
        <v>3717.2880000000005</v>
      </c>
      <c r="G54" s="16">
        <f>C54*E54</f>
        <v>6869.7</v>
      </c>
      <c r="H54" s="16">
        <f>G54-F54</f>
        <v>3152.4119999999994</v>
      </c>
    </row>
    <row r="55" spans="1:9" s="28" customFormat="1" ht="15">
      <c r="A55" s="13" t="s">
        <v>51</v>
      </c>
      <c r="B55" s="26" t="s">
        <v>52</v>
      </c>
      <c r="C55" s="2">
        <v>509</v>
      </c>
      <c r="D55" s="40">
        <v>51.3022</v>
      </c>
      <c r="E55" s="40">
        <v>49.18</v>
      </c>
      <c r="F55" s="7">
        <f>C55*D55</f>
        <v>26112.8198</v>
      </c>
      <c r="G55" s="16">
        <f>C55*E55</f>
        <v>25032.62</v>
      </c>
      <c r="H55" s="16">
        <f>G55-F55</f>
        <v>-1080.1998000000021</v>
      </c>
      <c r="I55" s="3"/>
    </row>
    <row r="56" spans="1:9" s="24" customFormat="1" ht="15">
      <c r="A56" s="30" t="s">
        <v>48</v>
      </c>
      <c r="B56" s="31"/>
      <c r="C56" s="56"/>
      <c r="D56" s="42"/>
      <c r="E56" s="42"/>
      <c r="F56" s="60">
        <f>SUM(F54:F55)</f>
        <v>29830.1078</v>
      </c>
      <c r="G56" s="60">
        <f>SUM(G54:G55)</f>
        <v>31902.32</v>
      </c>
      <c r="H56" s="60">
        <f>SUM(H54:H55)</f>
        <v>2072.212199999997</v>
      </c>
      <c r="I56" s="59"/>
    </row>
    <row r="57" spans="1:6" ht="15">
      <c r="A57" s="15"/>
      <c r="C57" s="2"/>
      <c r="D57" s="43"/>
      <c r="E57" s="43"/>
      <c r="F57" s="4"/>
    </row>
    <row r="58" spans="1:6" ht="15">
      <c r="A58" s="15" t="s">
        <v>37</v>
      </c>
      <c r="C58" s="2"/>
      <c r="D58" s="43"/>
      <c r="E58" s="43"/>
      <c r="F58" s="4"/>
    </row>
    <row r="59" spans="1:9" s="28" customFormat="1" ht="15">
      <c r="A59" s="13" t="s">
        <v>46</v>
      </c>
      <c r="B59" s="26" t="s">
        <v>47</v>
      </c>
      <c r="C59" s="2">
        <v>334</v>
      </c>
      <c r="D59" s="41">
        <v>80.4003</v>
      </c>
      <c r="E59" s="41">
        <v>126.92</v>
      </c>
      <c r="F59" s="9">
        <f>C59*D59</f>
        <v>26853.7002</v>
      </c>
      <c r="G59" s="14">
        <f>C59*E59</f>
        <v>42391.28</v>
      </c>
      <c r="H59" s="14">
        <f>G59-F59</f>
        <v>15537.5798</v>
      </c>
      <c r="I59" s="3"/>
    </row>
    <row r="60" spans="1:8" ht="15">
      <c r="A60" t="s">
        <v>44</v>
      </c>
      <c r="B60" s="26" t="s">
        <v>45</v>
      </c>
      <c r="C60" s="11">
        <v>427</v>
      </c>
      <c r="D60" s="41">
        <v>34.4341</v>
      </c>
      <c r="E60" s="41">
        <v>46.38</v>
      </c>
      <c r="F60" s="9">
        <f>C60*D60</f>
        <v>14703.360700000001</v>
      </c>
      <c r="G60" s="14">
        <f>C60*E60</f>
        <v>19804.260000000002</v>
      </c>
      <c r="H60" s="14">
        <f>G60-F60</f>
        <v>5100.899300000001</v>
      </c>
    </row>
    <row r="61" spans="1:9" s="28" customFormat="1" ht="15">
      <c r="A61" s="32" t="s">
        <v>98</v>
      </c>
      <c r="B61" s="26" t="s">
        <v>53</v>
      </c>
      <c r="C61" s="2">
        <v>509</v>
      </c>
      <c r="D61" s="41">
        <v>155.6079</v>
      </c>
      <c r="E61" s="27">
        <v>385.94</v>
      </c>
      <c r="F61" s="9">
        <f>C61*D61</f>
        <v>79204.4211</v>
      </c>
      <c r="G61" s="14">
        <f>C61*E61</f>
        <v>196443.46</v>
      </c>
      <c r="H61" s="14">
        <f>G61-F61</f>
        <v>117239.03889999999</v>
      </c>
      <c r="I61" s="3"/>
    </row>
    <row r="62" spans="1:9" s="28" customFormat="1" ht="15">
      <c r="A62" s="32" t="s">
        <v>54</v>
      </c>
      <c r="B62" s="26" t="s">
        <v>55</v>
      </c>
      <c r="C62" s="2">
        <v>202</v>
      </c>
      <c r="D62" s="41">
        <v>70.8826</v>
      </c>
      <c r="E62" s="41">
        <v>284.91</v>
      </c>
      <c r="F62" s="9">
        <f>C62*D62</f>
        <v>14318.285199999998</v>
      </c>
      <c r="G62" s="14">
        <f>C62*E62</f>
        <v>57551.82000000001</v>
      </c>
      <c r="H62" s="14">
        <f>G62-F62</f>
        <v>43233.53480000001</v>
      </c>
      <c r="I62" s="3"/>
    </row>
    <row r="63" spans="1:9" s="28" customFormat="1" ht="15">
      <c r="A63" t="s">
        <v>96</v>
      </c>
      <c r="B63" s="26" t="s">
        <v>97</v>
      </c>
      <c r="C63" s="2">
        <v>88</v>
      </c>
      <c r="D63" s="41">
        <v>196.6737</v>
      </c>
      <c r="E63" s="41">
        <v>270.94</v>
      </c>
      <c r="F63" s="9">
        <f>C63*D63</f>
        <v>17307.2856</v>
      </c>
      <c r="G63" s="14">
        <f>C63*E63</f>
        <v>23842.72</v>
      </c>
      <c r="H63" s="16">
        <f>G63-F63</f>
        <v>6535.434400000002</v>
      </c>
      <c r="I63" s="3"/>
    </row>
    <row r="64" spans="1:9" s="24" customFormat="1" ht="15">
      <c r="A64" s="30" t="s">
        <v>49</v>
      </c>
      <c r="B64" s="31"/>
      <c r="C64" s="56"/>
      <c r="D64" s="42"/>
      <c r="E64" s="23"/>
      <c r="F64" s="60">
        <f>SUM(F59:F63)</f>
        <v>152387.0528</v>
      </c>
      <c r="G64" s="60">
        <f>SUM(G59:G63)</f>
        <v>340033.54000000004</v>
      </c>
      <c r="H64" s="51">
        <f>SUM(H59:H63)</f>
        <v>187646.4872</v>
      </c>
      <c r="I64" s="59"/>
    </row>
    <row r="65" spans="1:9" s="24" customFormat="1" ht="15">
      <c r="A65" s="30"/>
      <c r="B65" s="52"/>
      <c r="C65" s="56"/>
      <c r="D65" s="52"/>
      <c r="E65" s="52"/>
      <c r="F65" s="60"/>
      <c r="G65" s="60"/>
      <c r="H65" s="60"/>
      <c r="I65" s="59"/>
    </row>
    <row r="66" spans="1:9" s="24" customFormat="1" ht="15">
      <c r="A66" s="25" t="s">
        <v>43</v>
      </c>
      <c r="B66" s="52"/>
      <c r="C66" s="56"/>
      <c r="D66" s="42"/>
      <c r="E66" s="52"/>
      <c r="F66" s="60"/>
      <c r="G66" s="60"/>
      <c r="H66" s="60"/>
      <c r="I66" s="59"/>
    </row>
    <row r="67" spans="1:9" s="24" customFormat="1" ht="15">
      <c r="A67" s="15" t="s">
        <v>36</v>
      </c>
      <c r="C67" s="58"/>
      <c r="D67" s="48"/>
      <c r="F67" s="60"/>
      <c r="G67" s="60"/>
      <c r="H67" s="60"/>
      <c r="I67" s="59"/>
    </row>
    <row r="68" spans="1:8" ht="15">
      <c r="A68" s="6" t="s">
        <v>105</v>
      </c>
      <c r="B68" s="4" t="s">
        <v>106</v>
      </c>
      <c r="C68" s="57">
        <v>1002</v>
      </c>
      <c r="D68" s="38">
        <v>55.8156</v>
      </c>
      <c r="E68" s="39">
        <v>92.64</v>
      </c>
      <c r="F68" s="7">
        <f>C68*D68</f>
        <v>55927.2312</v>
      </c>
      <c r="G68" s="16">
        <f>C68*E68</f>
        <v>92825.28</v>
      </c>
      <c r="H68" s="16">
        <f>G68-F68</f>
        <v>36898.0488</v>
      </c>
    </row>
    <row r="69" spans="1:9" s="24" customFormat="1" ht="15">
      <c r="A69" s="30" t="s">
        <v>48</v>
      </c>
      <c r="B69" s="52"/>
      <c r="C69" s="56"/>
      <c r="D69" s="42"/>
      <c r="E69" s="42"/>
      <c r="F69" s="60">
        <f>SUM(F68:F68)</f>
        <v>55927.2312</v>
      </c>
      <c r="G69" s="60">
        <f>SUM(G68:G68)</f>
        <v>92825.28</v>
      </c>
      <c r="H69" s="60">
        <f>SUM(H68:H68)</f>
        <v>36898.0488</v>
      </c>
      <c r="I69" s="59"/>
    </row>
    <row r="70" spans="1:9" s="24" customFormat="1" ht="15">
      <c r="A70" s="30"/>
      <c r="B70" s="53"/>
      <c r="C70" s="56"/>
      <c r="D70" s="42"/>
      <c r="E70" s="42"/>
      <c r="F70" s="60"/>
      <c r="G70" s="60"/>
      <c r="H70" s="60"/>
      <c r="I70" s="59"/>
    </row>
    <row r="71" spans="1:9" ht="15">
      <c r="A71" s="15" t="s">
        <v>37</v>
      </c>
      <c r="B71" s="2"/>
      <c r="C71" s="2"/>
      <c r="D71" s="38"/>
      <c r="E71" s="26"/>
      <c r="F71" s="12"/>
      <c r="G71" s="16"/>
      <c r="H71" s="16"/>
      <c r="I71" s="11"/>
    </row>
    <row r="72" spans="1:9" ht="15">
      <c r="A72" s="32" t="s">
        <v>121</v>
      </c>
      <c r="B72" s="11" t="s">
        <v>122</v>
      </c>
      <c r="C72" s="2">
        <v>100</v>
      </c>
      <c r="D72" s="40">
        <v>86.1231</v>
      </c>
      <c r="E72" s="50">
        <v>86.58</v>
      </c>
      <c r="F72" s="7">
        <f>C72*D72</f>
        <v>8612.31</v>
      </c>
      <c r="G72" s="16">
        <f>C72*E72</f>
        <v>8658</v>
      </c>
      <c r="H72" s="16">
        <f>G72-F72</f>
        <v>45.69000000000051</v>
      </c>
      <c r="I72" s="11"/>
    </row>
    <row r="73" spans="1:9" ht="15">
      <c r="A73" s="32" t="s">
        <v>123</v>
      </c>
      <c r="B73" s="11" t="s">
        <v>124</v>
      </c>
      <c r="C73" s="2">
        <v>423</v>
      </c>
      <c r="D73" s="40">
        <v>363.4796</v>
      </c>
      <c r="E73" s="50">
        <v>371.67</v>
      </c>
      <c r="F73" s="7">
        <f>C73*D73</f>
        <v>153751.8708</v>
      </c>
      <c r="G73" s="16">
        <f>C73*E73</f>
        <v>157216.41</v>
      </c>
      <c r="H73" s="16">
        <f>G73-F73</f>
        <v>3464.5391999999993</v>
      </c>
      <c r="I73" s="11"/>
    </row>
    <row r="74" spans="1:9" ht="15">
      <c r="A74" s="32" t="s">
        <v>120</v>
      </c>
      <c r="B74" s="26" t="s">
        <v>113</v>
      </c>
      <c r="C74" s="2">
        <v>303</v>
      </c>
      <c r="D74" s="40">
        <v>58.2313</v>
      </c>
      <c r="E74" s="50">
        <v>86.95</v>
      </c>
      <c r="F74" s="7">
        <f>C74*D74</f>
        <v>17644.083899999998</v>
      </c>
      <c r="G74" s="16">
        <f>C74*E74</f>
        <v>26345.850000000002</v>
      </c>
      <c r="H74" s="16">
        <f>G74-F74</f>
        <v>8701.766100000004</v>
      </c>
      <c r="I74" s="11"/>
    </row>
    <row r="75" spans="1:9" ht="15">
      <c r="A75" s="30" t="s">
        <v>49</v>
      </c>
      <c r="B75" s="54"/>
      <c r="C75" s="56"/>
      <c r="D75" s="47"/>
      <c r="E75" s="23"/>
      <c r="F75" s="60">
        <f>SUM(F72:F74)</f>
        <v>180008.2647</v>
      </c>
      <c r="G75" s="60">
        <f>SUM(G72:G74)</f>
        <v>192220.26</v>
      </c>
      <c r="H75" s="60">
        <f>SUM(H74:H74)</f>
        <v>8701.766100000004</v>
      </c>
      <c r="I75" s="11"/>
    </row>
    <row r="76" spans="1:9" ht="15">
      <c r="A76" s="30"/>
      <c r="B76" s="2"/>
      <c r="C76" s="56"/>
      <c r="D76" s="38"/>
      <c r="E76" s="23"/>
      <c r="F76" s="17"/>
      <c r="G76" s="17"/>
      <c r="H76" s="17"/>
      <c r="I76" s="11"/>
    </row>
    <row r="77" spans="1:9" ht="15">
      <c r="A77" s="25" t="s">
        <v>125</v>
      </c>
      <c r="B77" s="2"/>
      <c r="C77" s="56"/>
      <c r="D77" s="38"/>
      <c r="E77" s="23"/>
      <c r="F77" s="17"/>
      <c r="G77" s="17"/>
      <c r="H77" s="17"/>
      <c r="I77" s="11"/>
    </row>
    <row r="78" spans="1:9" ht="15">
      <c r="A78" s="15" t="s">
        <v>37</v>
      </c>
      <c r="B78" s="2"/>
      <c r="C78" s="2"/>
      <c r="D78" s="38"/>
      <c r="E78" s="26"/>
      <c r="F78" s="12"/>
      <c r="G78" s="16"/>
      <c r="H78" s="16"/>
      <c r="I78" s="11"/>
    </row>
    <row r="79" spans="1:9" ht="15">
      <c r="A79" s="32" t="s">
        <v>75</v>
      </c>
      <c r="B79" s="26" t="s">
        <v>76</v>
      </c>
      <c r="C79" s="2">
        <v>100</v>
      </c>
      <c r="D79" s="40">
        <v>307.651</v>
      </c>
      <c r="E79" s="50">
        <v>428.72</v>
      </c>
      <c r="F79" s="7">
        <f>C79*D79</f>
        <v>30765.100000000002</v>
      </c>
      <c r="G79" s="16">
        <f>C79*E79</f>
        <v>42872</v>
      </c>
      <c r="H79" s="16">
        <f>G79-F79</f>
        <v>12106.899999999998</v>
      </c>
      <c r="I79" s="11"/>
    </row>
    <row r="80" spans="1:9" ht="15">
      <c r="A80" s="30" t="s">
        <v>49</v>
      </c>
      <c r="B80" s="55"/>
      <c r="C80" s="55"/>
      <c r="D80" s="47"/>
      <c r="E80" s="23"/>
      <c r="F80" s="60">
        <f>SUM(F79:F79)</f>
        <v>30765.100000000002</v>
      </c>
      <c r="G80" s="60">
        <f>SUM(G79:G79)</f>
        <v>42872</v>
      </c>
      <c r="H80" s="60">
        <f>SUM(H79)</f>
        <v>12106.899999999998</v>
      </c>
      <c r="I80" s="11"/>
    </row>
    <row r="81" spans="1:9" s="24" customFormat="1" ht="15">
      <c r="A81" s="30"/>
      <c r="B81" s="53"/>
      <c r="C81" s="53"/>
      <c r="D81" s="42"/>
      <c r="E81" s="42"/>
      <c r="F81" s="60"/>
      <c r="G81" s="60"/>
      <c r="H81" s="60"/>
      <c r="I81" s="59"/>
    </row>
    <row r="82" spans="1:9" s="24" customFormat="1" ht="15">
      <c r="A82" s="22" t="s">
        <v>135</v>
      </c>
      <c r="B82" s="33"/>
      <c r="C82" s="33"/>
      <c r="F82" s="60">
        <f>F14+F30+F56+F69</f>
        <v>492009.08360000007</v>
      </c>
      <c r="G82" s="60">
        <f>G14+G30+G56+G69</f>
        <v>597362.54</v>
      </c>
      <c r="H82" s="17">
        <f>G82-F82</f>
        <v>105353.45639999997</v>
      </c>
      <c r="I82" s="59"/>
    </row>
    <row r="83" spans="1:9" s="24" customFormat="1" ht="15">
      <c r="A83" s="22" t="s">
        <v>136</v>
      </c>
      <c r="B83" s="33"/>
      <c r="C83" s="33"/>
      <c r="F83" s="60">
        <f>F19+F50+F64+F75+F80</f>
        <v>1090960.3974</v>
      </c>
      <c r="G83" s="60">
        <f>G19+G50+G64+G75+G80</f>
        <v>1422841.3900000001</v>
      </c>
      <c r="H83" s="17">
        <f>G83-F83</f>
        <v>331880.99260000023</v>
      </c>
      <c r="I83" s="59"/>
    </row>
    <row r="84" spans="1:9" s="24" customFormat="1" ht="15">
      <c r="A84" s="22"/>
      <c r="B84" s="33"/>
      <c r="C84" s="33"/>
      <c r="F84" s="60"/>
      <c r="G84" s="60"/>
      <c r="H84" s="17"/>
      <c r="I84" s="59"/>
    </row>
    <row r="85" spans="1:9" s="24" customFormat="1" ht="15">
      <c r="A85" s="68" t="s">
        <v>56</v>
      </c>
      <c r="B85" s="68"/>
      <c r="C85" s="68"/>
      <c r="D85" s="68"/>
      <c r="E85" s="68"/>
      <c r="F85" s="68"/>
      <c r="G85" s="68"/>
      <c r="H85" s="68"/>
      <c r="I85" s="59"/>
    </row>
    <row r="86" spans="1:9" s="24" customFormat="1" ht="15">
      <c r="A86" s="30"/>
      <c r="B86" s="33"/>
      <c r="C86" s="33"/>
      <c r="D86" s="33"/>
      <c r="E86" s="33"/>
      <c r="F86" s="60"/>
      <c r="G86" s="60"/>
      <c r="H86" s="60"/>
      <c r="I86" s="59"/>
    </row>
    <row r="87" spans="1:6" ht="15">
      <c r="A87" s="25" t="s">
        <v>126</v>
      </c>
      <c r="C87" s="3"/>
      <c r="F87" s="4"/>
    </row>
    <row r="88" spans="1:6" ht="15">
      <c r="A88" s="15" t="s">
        <v>37</v>
      </c>
      <c r="C88" s="3"/>
      <c r="D88" s="43"/>
      <c r="E88" s="29"/>
      <c r="F88" s="4"/>
    </row>
    <row r="89" spans="1:8" ht="15">
      <c r="A89" s="32" t="s">
        <v>95</v>
      </c>
      <c r="B89" s="26" t="s">
        <v>94</v>
      </c>
      <c r="C89" s="3">
        <v>424</v>
      </c>
      <c r="D89" s="39">
        <v>249.8628</v>
      </c>
      <c r="E89" s="49">
        <v>255.67</v>
      </c>
      <c r="F89" s="7">
        <f aca="true" t="shared" si="12" ref="F89:F98">C89*D89</f>
        <v>105941.8272</v>
      </c>
      <c r="G89" s="16">
        <f aca="true" t="shared" si="13" ref="G89:G98">C89*E89</f>
        <v>108404.08</v>
      </c>
      <c r="H89" s="16">
        <f aca="true" t="shared" si="14" ref="H89:H98">G89-F89</f>
        <v>2462.252800000002</v>
      </c>
    </row>
    <row r="90" spans="1:8" ht="15">
      <c r="A90" s="32" t="s">
        <v>107</v>
      </c>
      <c r="B90" s="26" t="s">
        <v>108</v>
      </c>
      <c r="C90" s="3">
        <v>408</v>
      </c>
      <c r="D90" s="39">
        <v>15.3032</v>
      </c>
      <c r="E90" s="49">
        <v>55.25</v>
      </c>
      <c r="F90" s="7">
        <f t="shared" si="12"/>
        <v>6243.7056</v>
      </c>
      <c r="G90" s="16">
        <f t="shared" si="13"/>
        <v>22542</v>
      </c>
      <c r="H90" s="16">
        <f t="shared" si="14"/>
        <v>16298.294399999999</v>
      </c>
    </row>
    <row r="91" spans="1:8" ht="15">
      <c r="A91" s="5" t="s">
        <v>5</v>
      </c>
      <c r="B91" s="4" t="s">
        <v>7</v>
      </c>
      <c r="C91" s="2">
        <v>318</v>
      </c>
      <c r="D91" s="39">
        <v>114.2836</v>
      </c>
      <c r="E91" s="27">
        <v>101.81</v>
      </c>
      <c r="F91" s="7">
        <f t="shared" si="12"/>
        <v>36342.1848</v>
      </c>
      <c r="G91" s="16">
        <f t="shared" si="13"/>
        <v>32375.58</v>
      </c>
      <c r="H91" s="16">
        <f t="shared" si="14"/>
        <v>-3966.604800000001</v>
      </c>
    </row>
    <row r="92" spans="1:8" ht="15">
      <c r="A92" s="5" t="s">
        <v>6</v>
      </c>
      <c r="B92" s="4" t="s">
        <v>8</v>
      </c>
      <c r="C92" s="2">
        <v>414</v>
      </c>
      <c r="D92" s="39">
        <v>46.6973</v>
      </c>
      <c r="E92" s="49">
        <v>55.37</v>
      </c>
      <c r="F92" s="7">
        <f t="shared" si="12"/>
        <v>19332.6822</v>
      </c>
      <c r="G92" s="16">
        <f t="shared" si="13"/>
        <v>22923.18</v>
      </c>
      <c r="H92" s="16">
        <f t="shared" si="14"/>
        <v>3590.497800000001</v>
      </c>
    </row>
    <row r="93" spans="1:8" ht="15">
      <c r="A93" s="5" t="s">
        <v>99</v>
      </c>
      <c r="B93" s="4" t="s">
        <v>16</v>
      </c>
      <c r="C93" s="2">
        <v>423</v>
      </c>
      <c r="D93" s="39">
        <v>54.9692</v>
      </c>
      <c r="E93" s="49">
        <v>57.57</v>
      </c>
      <c r="F93" s="7">
        <f t="shared" si="12"/>
        <v>23251.9716</v>
      </c>
      <c r="G93" s="16">
        <f t="shared" si="13"/>
        <v>24352.11</v>
      </c>
      <c r="H93" s="16">
        <f t="shared" si="14"/>
        <v>1100.1383999999998</v>
      </c>
    </row>
    <row r="94" spans="1:8" ht="15">
      <c r="A94" s="5" t="s">
        <v>90</v>
      </c>
      <c r="B94" s="4" t="s">
        <v>91</v>
      </c>
      <c r="C94" s="2">
        <v>300</v>
      </c>
      <c r="D94" s="39">
        <v>66.5767</v>
      </c>
      <c r="E94" s="49">
        <v>72.7</v>
      </c>
      <c r="F94" s="7">
        <f t="shared" si="12"/>
        <v>19973.010000000002</v>
      </c>
      <c r="G94" s="16">
        <f t="shared" si="13"/>
        <v>21810</v>
      </c>
      <c r="H94" s="16">
        <f t="shared" si="14"/>
        <v>1836.989999999998</v>
      </c>
    </row>
    <row r="95" spans="1:8" ht="15">
      <c r="A95" s="32" t="s">
        <v>92</v>
      </c>
      <c r="B95" s="26" t="s">
        <v>93</v>
      </c>
      <c r="C95" s="3">
        <v>400</v>
      </c>
      <c r="D95" s="39">
        <v>106.9665</v>
      </c>
      <c r="E95" s="49">
        <v>121.26</v>
      </c>
      <c r="F95" s="7">
        <f t="shared" si="12"/>
        <v>42786.6</v>
      </c>
      <c r="G95" s="16">
        <f t="shared" si="13"/>
        <v>48504</v>
      </c>
      <c r="H95" s="16">
        <f t="shared" si="14"/>
        <v>5717.4000000000015</v>
      </c>
    </row>
    <row r="96" spans="1:8" ht="15">
      <c r="A96" s="32" t="s">
        <v>109</v>
      </c>
      <c r="B96" s="26" t="s">
        <v>110</v>
      </c>
      <c r="C96" s="3">
        <v>203</v>
      </c>
      <c r="D96" s="40">
        <v>44.09</v>
      </c>
      <c r="E96" s="50">
        <v>89.55</v>
      </c>
      <c r="F96" s="7">
        <f t="shared" si="12"/>
        <v>8950.27</v>
      </c>
      <c r="G96" s="16">
        <f t="shared" si="13"/>
        <v>18178.649999999998</v>
      </c>
      <c r="H96" s="16">
        <f t="shared" si="14"/>
        <v>9228.379999999997</v>
      </c>
    </row>
    <row r="97" spans="1:8" ht="15">
      <c r="A97" s="32" t="s">
        <v>120</v>
      </c>
      <c r="B97" s="26" t="s">
        <v>113</v>
      </c>
      <c r="C97" s="3">
        <v>413</v>
      </c>
      <c r="D97" s="40">
        <v>124.5785</v>
      </c>
      <c r="E97" s="50">
        <v>86.95</v>
      </c>
      <c r="F97" s="7">
        <f t="shared" si="12"/>
        <v>51450.9205</v>
      </c>
      <c r="G97" s="16">
        <f t="shared" si="13"/>
        <v>35910.35</v>
      </c>
      <c r="H97" s="16">
        <f t="shared" si="14"/>
        <v>-15540.570500000002</v>
      </c>
    </row>
    <row r="98" spans="1:8" ht="15">
      <c r="A98" s="32" t="s">
        <v>118</v>
      </c>
      <c r="B98" s="26" t="s">
        <v>119</v>
      </c>
      <c r="C98" s="3">
        <v>320</v>
      </c>
      <c r="D98" s="40">
        <v>31.5475</v>
      </c>
      <c r="E98" s="50">
        <v>32.355</v>
      </c>
      <c r="F98" s="7">
        <f t="shared" si="12"/>
        <v>10095.2</v>
      </c>
      <c r="G98" s="16">
        <f t="shared" si="13"/>
        <v>10353.599999999999</v>
      </c>
      <c r="H98" s="16">
        <f t="shared" si="14"/>
        <v>258.3999999999978</v>
      </c>
    </row>
    <row r="99" spans="1:8" ht="15">
      <c r="A99" s="30" t="s">
        <v>49</v>
      </c>
      <c r="B99" s="45"/>
      <c r="C99" s="45"/>
      <c r="D99" s="42"/>
      <c r="E99" s="23"/>
      <c r="F99" s="60">
        <f>SUM(F89:F98)</f>
        <v>324368.3719</v>
      </c>
      <c r="G99" s="60">
        <f>SUM(G89:G98)</f>
        <v>345353.55</v>
      </c>
      <c r="H99" s="60">
        <f>SUM(H89:H98)</f>
        <v>20985.178099999994</v>
      </c>
    </row>
    <row r="100" spans="1:8" ht="15">
      <c r="A100" s="30"/>
      <c r="B100" s="36"/>
      <c r="C100" s="36"/>
      <c r="D100" s="42"/>
      <c r="E100" s="23"/>
      <c r="F100" s="60"/>
      <c r="G100" s="60"/>
      <c r="H100" s="60"/>
    </row>
    <row r="101" spans="1:8" ht="15">
      <c r="A101" s="25" t="s">
        <v>127</v>
      </c>
      <c r="B101" s="4"/>
      <c r="C101" s="2"/>
      <c r="D101" s="41"/>
      <c r="E101" s="27"/>
      <c r="G101" s="16"/>
      <c r="H101" s="16"/>
    </row>
    <row r="102" spans="1:6" ht="15">
      <c r="A102" s="15" t="s">
        <v>37</v>
      </c>
      <c r="C102" s="3"/>
      <c r="D102" s="43"/>
      <c r="E102" s="29"/>
      <c r="F102" s="4"/>
    </row>
    <row r="103" spans="1:8" ht="15">
      <c r="A103" s="13" t="s">
        <v>64</v>
      </c>
      <c r="B103" s="3" t="s">
        <v>65</v>
      </c>
      <c r="C103" s="3">
        <v>165</v>
      </c>
      <c r="D103" s="40">
        <v>80.659</v>
      </c>
      <c r="E103" s="9">
        <v>278.49</v>
      </c>
      <c r="F103" s="7">
        <f aca="true" t="shared" si="15" ref="F103:F108">C103*D103</f>
        <v>13308.735</v>
      </c>
      <c r="G103" s="16">
        <f aca="true" t="shared" si="16" ref="G103:G108">C103*E103</f>
        <v>45950.85</v>
      </c>
      <c r="H103" s="16">
        <f aca="true" t="shared" si="17" ref="H103:H108">G103-F103</f>
        <v>32642.114999999998</v>
      </c>
    </row>
    <row r="104" spans="1:8" ht="15">
      <c r="A104" s="32" t="s">
        <v>100</v>
      </c>
      <c r="B104" s="26" t="s">
        <v>103</v>
      </c>
      <c r="C104" s="3">
        <v>120</v>
      </c>
      <c r="D104" s="40">
        <v>187.0181</v>
      </c>
      <c r="E104" s="9">
        <v>220.78</v>
      </c>
      <c r="F104" s="7">
        <f t="shared" si="15"/>
        <v>22442.172</v>
      </c>
      <c r="G104" s="16">
        <f t="shared" si="16"/>
        <v>26493.6</v>
      </c>
      <c r="H104" s="16">
        <f t="shared" si="17"/>
        <v>4051.428</v>
      </c>
    </row>
    <row r="105" spans="1:8" ht="15">
      <c r="A105" s="32" t="s">
        <v>114</v>
      </c>
      <c r="B105" s="26" t="s">
        <v>115</v>
      </c>
      <c r="C105" s="3">
        <v>35</v>
      </c>
      <c r="D105" s="40">
        <v>77.49</v>
      </c>
      <c r="E105" s="9">
        <v>242.68</v>
      </c>
      <c r="F105" s="7">
        <f t="shared" si="15"/>
        <v>2712.1499999999996</v>
      </c>
      <c r="G105" s="16">
        <f t="shared" si="16"/>
        <v>8493.800000000001</v>
      </c>
      <c r="H105" s="16">
        <f t="shared" si="17"/>
        <v>5781.6500000000015</v>
      </c>
    </row>
    <row r="106" spans="1:8" ht="15">
      <c r="A106" s="32" t="s">
        <v>101</v>
      </c>
      <c r="B106" s="26" t="s">
        <v>58</v>
      </c>
      <c r="C106" s="3">
        <v>310</v>
      </c>
      <c r="D106" s="40">
        <v>73.531</v>
      </c>
      <c r="E106" s="9">
        <v>113.82</v>
      </c>
      <c r="F106" s="7">
        <f t="shared" si="15"/>
        <v>22794.61</v>
      </c>
      <c r="G106" s="16">
        <f t="shared" si="16"/>
        <v>35284.2</v>
      </c>
      <c r="H106" s="16">
        <f t="shared" si="17"/>
        <v>12489.589999999997</v>
      </c>
    </row>
    <row r="107" spans="1:8" ht="15">
      <c r="A107" s="32" t="s">
        <v>102</v>
      </c>
      <c r="B107" s="26" t="s">
        <v>104</v>
      </c>
      <c r="C107" s="3">
        <v>201</v>
      </c>
      <c r="D107" s="40">
        <v>142.3502</v>
      </c>
      <c r="E107" s="9">
        <v>218.71</v>
      </c>
      <c r="F107" s="7">
        <f t="shared" si="15"/>
        <v>28612.3902</v>
      </c>
      <c r="G107" s="16">
        <f t="shared" si="16"/>
        <v>43960.71</v>
      </c>
      <c r="H107" s="16">
        <f t="shared" si="17"/>
        <v>15348.319799999997</v>
      </c>
    </row>
    <row r="108" spans="1:9" s="28" customFormat="1" ht="15">
      <c r="A108" s="5" t="s">
        <v>28</v>
      </c>
      <c r="B108" s="26" t="s">
        <v>23</v>
      </c>
      <c r="C108" s="3">
        <v>420</v>
      </c>
      <c r="D108" s="40">
        <v>95.1735</v>
      </c>
      <c r="E108" s="9">
        <v>142.6</v>
      </c>
      <c r="F108" s="7">
        <f t="shared" si="15"/>
        <v>39972.87</v>
      </c>
      <c r="G108" s="16">
        <f t="shared" si="16"/>
        <v>59892</v>
      </c>
      <c r="H108" s="16">
        <f t="shared" si="17"/>
        <v>19919.129999999997</v>
      </c>
      <c r="I108" s="3"/>
    </row>
    <row r="109" spans="1:9" s="24" customFormat="1" ht="15">
      <c r="A109" s="30" t="s">
        <v>49</v>
      </c>
      <c r="B109" s="33"/>
      <c r="C109" s="33"/>
      <c r="D109" s="42"/>
      <c r="E109" s="23"/>
      <c r="F109" s="60">
        <f>SUM(F103:F108)</f>
        <v>129842.9272</v>
      </c>
      <c r="G109" s="60">
        <f>SUM(G103:G108)</f>
        <v>220075.16</v>
      </c>
      <c r="H109" s="60">
        <f>SUM(H103:H108)</f>
        <v>90232.2328</v>
      </c>
      <c r="I109" s="59"/>
    </row>
    <row r="110" spans="1:9" s="24" customFormat="1" ht="15">
      <c r="A110" s="30"/>
      <c r="B110" s="34"/>
      <c r="C110" s="34"/>
      <c r="D110" s="42"/>
      <c r="E110" s="34"/>
      <c r="F110" s="60"/>
      <c r="G110" s="60"/>
      <c r="H110" s="60"/>
      <c r="I110" s="59"/>
    </row>
    <row r="111" spans="1:9" s="24" customFormat="1" ht="15">
      <c r="A111" s="25" t="s">
        <v>62</v>
      </c>
      <c r="B111" s="34"/>
      <c r="C111" s="34"/>
      <c r="D111" s="42"/>
      <c r="E111" s="34"/>
      <c r="F111" s="60"/>
      <c r="G111" s="60"/>
      <c r="H111" s="60"/>
      <c r="I111" s="59"/>
    </row>
    <row r="112" spans="1:9" s="24" customFormat="1" ht="15">
      <c r="A112" s="15" t="s">
        <v>36</v>
      </c>
      <c r="B112" s="34"/>
      <c r="C112" s="34"/>
      <c r="D112" s="42"/>
      <c r="E112" s="34"/>
      <c r="F112" s="60"/>
      <c r="G112" s="60"/>
      <c r="H112" s="60"/>
      <c r="I112" s="59"/>
    </row>
    <row r="113" spans="1:9" s="24" customFormat="1" ht="15">
      <c r="A113" s="13" t="s">
        <v>59</v>
      </c>
      <c r="B113" s="11" t="s">
        <v>60</v>
      </c>
      <c r="C113" s="2">
        <v>1113</v>
      </c>
      <c r="D113" s="38">
        <v>29.8974</v>
      </c>
      <c r="E113" s="9">
        <v>50.29</v>
      </c>
      <c r="F113" s="7">
        <f aca="true" t="shared" si="18" ref="F113:F126">C113*D113</f>
        <v>33275.8062</v>
      </c>
      <c r="G113" s="16">
        <f aca="true" t="shared" si="19" ref="G113:G126">C113*E113</f>
        <v>55972.77</v>
      </c>
      <c r="H113" s="16">
        <f aca="true" t="shared" si="20" ref="H113:H126">G113-F113</f>
        <v>22696.963799999998</v>
      </c>
      <c r="I113" s="59"/>
    </row>
    <row r="114" spans="1:8" ht="15">
      <c r="A114" s="13" t="s">
        <v>86</v>
      </c>
      <c r="B114" s="11" t="s">
        <v>87</v>
      </c>
      <c r="C114" s="2">
        <v>658</v>
      </c>
      <c r="D114" s="38">
        <v>110.69</v>
      </c>
      <c r="E114" s="27">
        <v>123.53</v>
      </c>
      <c r="F114" s="7">
        <f>C114*D114</f>
        <v>72834.02</v>
      </c>
      <c r="G114" s="16">
        <f>C114*E114</f>
        <v>81282.74</v>
      </c>
      <c r="H114" s="16">
        <f t="shared" si="20"/>
        <v>8448.720000000001</v>
      </c>
    </row>
    <row r="115" spans="1:9" s="24" customFormat="1" ht="15">
      <c r="A115" s="32" t="s">
        <v>70</v>
      </c>
      <c r="B115" s="11" t="s">
        <v>9</v>
      </c>
      <c r="C115" s="2">
        <v>673</v>
      </c>
      <c r="D115" s="38">
        <v>43.4252</v>
      </c>
      <c r="E115" s="9">
        <v>62.27</v>
      </c>
      <c r="F115" s="7">
        <f t="shared" si="18"/>
        <v>29225.1596</v>
      </c>
      <c r="G115" s="16">
        <f t="shared" si="19"/>
        <v>41907.71</v>
      </c>
      <c r="H115" s="16">
        <f t="shared" si="20"/>
        <v>12682.5504</v>
      </c>
      <c r="I115" s="59"/>
    </row>
    <row r="116" spans="1:9" s="24" customFormat="1" ht="15">
      <c r="A116" s="6" t="s">
        <v>32</v>
      </c>
      <c r="B116" s="4" t="s">
        <v>10</v>
      </c>
      <c r="C116" s="57">
        <v>602</v>
      </c>
      <c r="D116" s="41">
        <v>51.8514</v>
      </c>
      <c r="E116" s="27">
        <v>67.35</v>
      </c>
      <c r="F116" s="7">
        <f>C116*D116</f>
        <v>31214.5428</v>
      </c>
      <c r="G116" s="16">
        <f>C116*E116</f>
        <v>40544.7</v>
      </c>
      <c r="H116" s="16">
        <f t="shared" si="20"/>
        <v>9330.157199999998</v>
      </c>
      <c r="I116" s="59"/>
    </row>
    <row r="117" spans="1:9" s="24" customFormat="1" ht="30">
      <c r="A117" s="44" t="s">
        <v>143</v>
      </c>
      <c r="B117" s="4" t="s">
        <v>144</v>
      </c>
      <c r="C117" s="57">
        <v>4</v>
      </c>
      <c r="D117" s="41">
        <v>63.8475</v>
      </c>
      <c r="E117" s="27">
        <v>67.54</v>
      </c>
      <c r="F117" s="7">
        <f>C117*D117</f>
        <v>255.39</v>
      </c>
      <c r="G117" s="16">
        <f>C117*E117</f>
        <v>270.16</v>
      </c>
      <c r="H117" s="16">
        <f t="shared" si="20"/>
        <v>14.770000000000039</v>
      </c>
      <c r="I117" s="64"/>
    </row>
    <row r="118" spans="1:9" s="24" customFormat="1" ht="15">
      <c r="A118" t="s">
        <v>111</v>
      </c>
      <c r="B118" s="11" t="s">
        <v>112</v>
      </c>
      <c r="C118" s="2">
        <v>62</v>
      </c>
      <c r="D118" s="38">
        <v>49.89</v>
      </c>
      <c r="E118" s="9">
        <v>80.9</v>
      </c>
      <c r="F118" s="7">
        <f>C118*D118</f>
        <v>3093.18</v>
      </c>
      <c r="G118" s="16">
        <f>C118*E118</f>
        <v>5015.8</v>
      </c>
      <c r="H118" s="16">
        <f t="shared" si="20"/>
        <v>1922.6200000000003</v>
      </c>
      <c r="I118" s="59"/>
    </row>
    <row r="119" spans="1:9" s="24" customFormat="1" ht="15">
      <c r="A119" s="44" t="s">
        <v>73</v>
      </c>
      <c r="B119" s="11" t="s">
        <v>74</v>
      </c>
      <c r="C119" s="2">
        <v>587</v>
      </c>
      <c r="D119" s="38">
        <v>47.2144</v>
      </c>
      <c r="E119" s="9">
        <v>67.5</v>
      </c>
      <c r="F119" s="7">
        <f t="shared" si="18"/>
        <v>27714.852799999997</v>
      </c>
      <c r="G119" s="16">
        <f t="shared" si="19"/>
        <v>39622.5</v>
      </c>
      <c r="H119" s="16">
        <f t="shared" si="20"/>
        <v>11907.647200000003</v>
      </c>
      <c r="I119" s="59"/>
    </row>
    <row r="120" spans="1:9" s="24" customFormat="1" ht="15">
      <c r="A120" t="s">
        <v>116</v>
      </c>
      <c r="B120" s="11" t="s">
        <v>117</v>
      </c>
      <c r="C120" s="2">
        <v>181</v>
      </c>
      <c r="D120" s="41">
        <v>40.3816</v>
      </c>
      <c r="E120" s="9">
        <v>52.94</v>
      </c>
      <c r="F120" s="7">
        <f>C120*D120</f>
        <v>7309.0696</v>
      </c>
      <c r="G120" s="16">
        <f>C120*E120</f>
        <v>9582.14</v>
      </c>
      <c r="H120" s="16">
        <f t="shared" si="20"/>
        <v>2273.0703999999996</v>
      </c>
      <c r="I120" s="59"/>
    </row>
    <row r="121" spans="1:9" s="24" customFormat="1" ht="15">
      <c r="A121" s="44" t="s">
        <v>77</v>
      </c>
      <c r="B121" s="11" t="s">
        <v>78</v>
      </c>
      <c r="C121" s="2">
        <v>745</v>
      </c>
      <c r="D121" s="38">
        <v>17.0918</v>
      </c>
      <c r="E121" s="9">
        <v>49.12</v>
      </c>
      <c r="F121" s="7">
        <f t="shared" si="18"/>
        <v>12733.391</v>
      </c>
      <c r="G121" s="16">
        <f t="shared" si="19"/>
        <v>36594.4</v>
      </c>
      <c r="H121" s="16">
        <f t="shared" si="20"/>
        <v>23861.009000000002</v>
      </c>
      <c r="I121" s="59"/>
    </row>
    <row r="122" spans="1:8" ht="15">
      <c r="A122" s="5" t="s">
        <v>133</v>
      </c>
      <c r="B122" s="4" t="s">
        <v>85</v>
      </c>
      <c r="C122" s="2">
        <v>625</v>
      </c>
      <c r="D122" s="41">
        <v>125.8816</v>
      </c>
      <c r="E122" s="27">
        <v>145.07</v>
      </c>
      <c r="F122" s="7">
        <f>C122*D122</f>
        <v>78676</v>
      </c>
      <c r="G122" s="16">
        <f>C122*E122</f>
        <v>90668.75</v>
      </c>
      <c r="H122" s="16">
        <f t="shared" si="20"/>
        <v>11992.75</v>
      </c>
    </row>
    <row r="123" spans="1:8" ht="15">
      <c r="A123" s="5" t="s">
        <v>30</v>
      </c>
      <c r="B123" s="4" t="s">
        <v>31</v>
      </c>
      <c r="C123" s="2">
        <v>413</v>
      </c>
      <c r="D123" s="41">
        <v>141.625</v>
      </c>
      <c r="E123" s="27">
        <v>135.56</v>
      </c>
      <c r="F123" s="7">
        <f>C123*D123</f>
        <v>58491.125</v>
      </c>
      <c r="G123" s="16">
        <f>C123*E123</f>
        <v>55986.28</v>
      </c>
      <c r="H123" s="16">
        <f t="shared" si="20"/>
        <v>-2504.845000000001</v>
      </c>
    </row>
    <row r="124" spans="1:9" s="24" customFormat="1" ht="15">
      <c r="A124" s="32" t="s">
        <v>71</v>
      </c>
      <c r="B124" s="11" t="s">
        <v>72</v>
      </c>
      <c r="C124" s="2">
        <v>589</v>
      </c>
      <c r="D124" s="38">
        <v>26.8498</v>
      </c>
      <c r="E124" s="9">
        <v>58.19</v>
      </c>
      <c r="F124" s="7">
        <f t="shared" si="18"/>
        <v>15814.5322</v>
      </c>
      <c r="G124" s="16">
        <f t="shared" si="19"/>
        <v>34273.909999999996</v>
      </c>
      <c r="H124" s="16">
        <f t="shared" si="20"/>
        <v>18459.377799999995</v>
      </c>
      <c r="I124" s="59"/>
    </row>
    <row r="125" spans="1:9" s="24" customFormat="1" ht="15">
      <c r="A125" s="32" t="s">
        <v>51</v>
      </c>
      <c r="B125" s="11" t="s">
        <v>52</v>
      </c>
      <c r="C125" s="2">
        <v>824</v>
      </c>
      <c r="D125" s="38">
        <v>46.2332</v>
      </c>
      <c r="E125" s="9">
        <v>49.18</v>
      </c>
      <c r="F125" s="7">
        <f t="shared" si="18"/>
        <v>38096.1568</v>
      </c>
      <c r="G125" s="16">
        <f t="shared" si="19"/>
        <v>40524.32</v>
      </c>
      <c r="H125" s="16">
        <f t="shared" si="20"/>
        <v>2428.1632000000027</v>
      </c>
      <c r="I125" s="59"/>
    </row>
    <row r="126" spans="1:9" s="24" customFormat="1" ht="15">
      <c r="A126" s="5" t="s">
        <v>134</v>
      </c>
      <c r="B126" s="4" t="s">
        <v>61</v>
      </c>
      <c r="C126" s="2">
        <v>928</v>
      </c>
      <c r="D126" s="41">
        <v>69.6492</v>
      </c>
      <c r="E126" s="27">
        <v>82.95</v>
      </c>
      <c r="F126" s="7">
        <f t="shared" si="18"/>
        <v>64634.457599999994</v>
      </c>
      <c r="G126" s="16">
        <f t="shared" si="19"/>
        <v>76977.6</v>
      </c>
      <c r="H126" s="16">
        <f t="shared" si="20"/>
        <v>12343.142400000012</v>
      </c>
      <c r="I126" s="59"/>
    </row>
    <row r="127" spans="1:9" s="24" customFormat="1" ht="15">
      <c r="A127" s="30" t="s">
        <v>48</v>
      </c>
      <c r="B127" s="34"/>
      <c r="C127" s="34"/>
      <c r="D127" s="42"/>
      <c r="E127" s="23"/>
      <c r="F127" s="60">
        <f>SUM(F113:F126)</f>
        <v>473367.6836</v>
      </c>
      <c r="G127" s="60">
        <f>SUM(G113:G126)</f>
        <v>609223.78</v>
      </c>
      <c r="H127" s="60">
        <f>SUM(H113:H126)</f>
        <v>135856.0964</v>
      </c>
      <c r="I127" s="59"/>
    </row>
    <row r="128" spans="1:9" s="24" customFormat="1" ht="15">
      <c r="A128" s="30"/>
      <c r="B128" s="37"/>
      <c r="C128" s="37"/>
      <c r="D128" s="42"/>
      <c r="E128" s="23"/>
      <c r="F128" s="60"/>
      <c r="G128" s="60"/>
      <c r="H128" s="60"/>
      <c r="I128" s="59"/>
    </row>
    <row r="129" spans="1:9" s="24" customFormat="1" ht="15">
      <c r="A129" s="15" t="s">
        <v>37</v>
      </c>
      <c r="C129" s="3"/>
      <c r="D129" s="40"/>
      <c r="E129" s="3"/>
      <c r="F129" s="7"/>
      <c r="G129" s="7"/>
      <c r="H129" s="7"/>
      <c r="I129" s="59"/>
    </row>
    <row r="130" spans="1:8" ht="15">
      <c r="A130" s="13" t="s">
        <v>88</v>
      </c>
      <c r="B130" s="26" t="s">
        <v>89</v>
      </c>
      <c r="C130" s="3">
        <v>1210</v>
      </c>
      <c r="D130" s="39">
        <v>123.39</v>
      </c>
      <c r="E130" s="49">
        <v>145.86</v>
      </c>
      <c r="F130" s="7">
        <f aca="true" t="shared" si="21" ref="F130:F138">C130*D130</f>
        <v>149301.9</v>
      </c>
      <c r="G130" s="16">
        <f aca="true" t="shared" si="22" ref="G130:G138">C130*E130</f>
        <v>176490.6</v>
      </c>
      <c r="H130" s="16">
        <f aca="true" t="shared" si="23" ref="H130:H138">G130-F130</f>
        <v>27188.70000000001</v>
      </c>
    </row>
    <row r="131" spans="1:9" s="24" customFormat="1" ht="15">
      <c r="A131" s="5" t="s">
        <v>81</v>
      </c>
      <c r="B131" s="4" t="s">
        <v>82</v>
      </c>
      <c r="C131" s="3">
        <v>534</v>
      </c>
      <c r="D131" s="39">
        <v>103.8002</v>
      </c>
      <c r="E131" s="27">
        <v>173.4</v>
      </c>
      <c r="F131" s="7">
        <f t="shared" si="21"/>
        <v>55429.3068</v>
      </c>
      <c r="G131" s="16">
        <f t="shared" si="22"/>
        <v>92595.6</v>
      </c>
      <c r="H131" s="16">
        <f t="shared" si="23"/>
        <v>37166.29320000001</v>
      </c>
      <c r="I131" s="59"/>
    </row>
    <row r="132" spans="1:9" s="24" customFormat="1" ht="15">
      <c r="A132" s="5" t="s">
        <v>68</v>
      </c>
      <c r="B132" s="4" t="s">
        <v>69</v>
      </c>
      <c r="C132" s="3">
        <v>314</v>
      </c>
      <c r="D132" s="39">
        <v>162.9904</v>
      </c>
      <c r="E132" s="27">
        <v>212.13</v>
      </c>
      <c r="F132" s="7">
        <f t="shared" si="21"/>
        <v>51178.9856</v>
      </c>
      <c r="G132" s="16">
        <f t="shared" si="22"/>
        <v>66608.81999999999</v>
      </c>
      <c r="H132" s="16">
        <f t="shared" si="23"/>
        <v>15429.834399999992</v>
      </c>
      <c r="I132" s="59"/>
    </row>
    <row r="133" spans="1:9" s="24" customFormat="1" ht="15">
      <c r="A133" s="5" t="s">
        <v>66</v>
      </c>
      <c r="B133" s="4" t="s">
        <v>67</v>
      </c>
      <c r="C133" s="3">
        <v>451</v>
      </c>
      <c r="D133" s="39">
        <v>231.6042</v>
      </c>
      <c r="E133" s="27">
        <v>280.2</v>
      </c>
      <c r="F133" s="7">
        <f t="shared" si="21"/>
        <v>104453.4942</v>
      </c>
      <c r="G133" s="16">
        <f t="shared" si="22"/>
        <v>126370.2</v>
      </c>
      <c r="H133" s="16">
        <f t="shared" si="23"/>
        <v>21916.705799999996</v>
      </c>
      <c r="I133" s="59"/>
    </row>
    <row r="134" spans="1:8" ht="15">
      <c r="A134" s="13" t="s">
        <v>83</v>
      </c>
      <c r="B134" s="26" t="s">
        <v>84</v>
      </c>
      <c r="C134" s="3">
        <v>171</v>
      </c>
      <c r="D134" s="39">
        <v>339.33</v>
      </c>
      <c r="E134" s="49">
        <v>375.32</v>
      </c>
      <c r="F134" s="7">
        <f t="shared" si="21"/>
        <v>58025.43</v>
      </c>
      <c r="G134" s="16">
        <f t="shared" si="22"/>
        <v>64179.72</v>
      </c>
      <c r="H134" s="16">
        <f t="shared" si="23"/>
        <v>6154.290000000001</v>
      </c>
    </row>
    <row r="135" spans="1:9" s="24" customFormat="1" ht="15">
      <c r="A135" s="5" t="s">
        <v>24</v>
      </c>
      <c r="B135" s="4" t="s">
        <v>19</v>
      </c>
      <c r="C135" s="3">
        <v>132</v>
      </c>
      <c r="D135" s="39">
        <v>62.66</v>
      </c>
      <c r="E135" s="27">
        <v>172.2</v>
      </c>
      <c r="F135" s="7">
        <f t="shared" si="21"/>
        <v>8271.119999999999</v>
      </c>
      <c r="G135" s="16">
        <f t="shared" si="22"/>
        <v>22730.399999999998</v>
      </c>
      <c r="H135" s="16">
        <f t="shared" si="23"/>
        <v>14459.279999999999</v>
      </c>
      <c r="I135" s="59"/>
    </row>
    <row r="136" spans="1:9" s="24" customFormat="1" ht="15">
      <c r="A136" s="5" t="s">
        <v>50</v>
      </c>
      <c r="B136" s="4" t="s">
        <v>53</v>
      </c>
      <c r="C136" s="3">
        <v>300</v>
      </c>
      <c r="D136" s="39">
        <v>261.5032</v>
      </c>
      <c r="E136" s="27">
        <v>385.94</v>
      </c>
      <c r="F136" s="7">
        <f t="shared" si="21"/>
        <v>78450.95999999999</v>
      </c>
      <c r="G136" s="16">
        <f t="shared" si="22"/>
        <v>115782</v>
      </c>
      <c r="H136" s="16">
        <f t="shared" si="23"/>
        <v>37331.04000000001</v>
      </c>
      <c r="I136" s="59"/>
    </row>
    <row r="137" spans="1:8" ht="15">
      <c r="A137" s="13" t="s">
        <v>79</v>
      </c>
      <c r="B137" s="26" t="s">
        <v>80</v>
      </c>
      <c r="C137" s="3">
        <v>250</v>
      </c>
      <c r="D137" s="40">
        <v>290.29</v>
      </c>
      <c r="E137" s="50">
        <v>376.33</v>
      </c>
      <c r="F137" s="7">
        <f t="shared" si="21"/>
        <v>72572.5</v>
      </c>
      <c r="G137" s="16">
        <f t="shared" si="22"/>
        <v>94082.5</v>
      </c>
      <c r="H137" s="16">
        <f t="shared" si="23"/>
        <v>21510</v>
      </c>
    </row>
    <row r="138" spans="1:8" ht="15">
      <c r="A138" s="32" t="s">
        <v>75</v>
      </c>
      <c r="B138" s="26" t="s">
        <v>76</v>
      </c>
      <c r="C138" s="3">
        <v>200</v>
      </c>
      <c r="D138" s="40">
        <v>345.54</v>
      </c>
      <c r="E138" s="50">
        <v>428.72</v>
      </c>
      <c r="F138" s="7">
        <f t="shared" si="21"/>
        <v>69108</v>
      </c>
      <c r="G138" s="16">
        <f t="shared" si="22"/>
        <v>85744</v>
      </c>
      <c r="H138" s="16">
        <f t="shared" si="23"/>
        <v>16636</v>
      </c>
    </row>
    <row r="139" spans="1:9" s="24" customFormat="1" ht="15">
      <c r="A139" s="30" t="s">
        <v>49</v>
      </c>
      <c r="B139" s="37"/>
      <c r="C139" s="37"/>
      <c r="D139" s="42"/>
      <c r="E139" s="23"/>
      <c r="F139" s="60">
        <f>SUM(F130:F138)</f>
        <v>646791.6966</v>
      </c>
      <c r="G139" s="60">
        <f>SUM(G130:G138)</f>
        <v>844583.8400000001</v>
      </c>
      <c r="H139" s="60">
        <f>SUM(H130:H138)</f>
        <v>197792.14340000003</v>
      </c>
      <c r="I139" s="59"/>
    </row>
    <row r="140" spans="1:9" s="24" customFormat="1" ht="15">
      <c r="A140" s="30"/>
      <c r="B140" s="34"/>
      <c r="C140" s="34"/>
      <c r="D140" s="42"/>
      <c r="E140" s="34"/>
      <c r="F140" s="60"/>
      <c r="G140" s="60"/>
      <c r="H140" s="60"/>
      <c r="I140" s="59"/>
    </row>
    <row r="141" spans="1:9" s="24" customFormat="1" ht="15">
      <c r="A141" s="25" t="s">
        <v>63</v>
      </c>
      <c r="B141" s="34"/>
      <c r="C141" s="34"/>
      <c r="D141" s="42"/>
      <c r="E141" s="34"/>
      <c r="F141" s="60"/>
      <c r="G141" s="60"/>
      <c r="H141" s="60"/>
      <c r="I141" s="59"/>
    </row>
    <row r="142" spans="1:9" s="24" customFormat="1" ht="15">
      <c r="A142" s="15" t="s">
        <v>36</v>
      </c>
      <c r="B142" s="34"/>
      <c r="C142" s="34"/>
      <c r="D142" s="42"/>
      <c r="E142" s="34"/>
      <c r="F142" s="60"/>
      <c r="G142" s="60"/>
      <c r="H142" s="60"/>
      <c r="I142" s="59"/>
    </row>
    <row r="143" spans="1:9" s="24" customFormat="1" ht="15">
      <c r="A143" s="30" t="s">
        <v>48</v>
      </c>
      <c r="B143" s="34"/>
      <c r="C143" s="34"/>
      <c r="D143" s="42"/>
      <c r="E143" s="23"/>
      <c r="F143" s="60">
        <v>0</v>
      </c>
      <c r="G143" s="60">
        <v>0</v>
      </c>
      <c r="H143" s="60">
        <v>0</v>
      </c>
      <c r="I143" s="59"/>
    </row>
    <row r="144" spans="1:9" s="24" customFormat="1" ht="15">
      <c r="A144" s="30"/>
      <c r="B144" s="34"/>
      <c r="C144" s="34"/>
      <c r="D144" s="42"/>
      <c r="E144" s="34"/>
      <c r="F144" s="60"/>
      <c r="G144" s="60"/>
      <c r="H144" s="60"/>
      <c r="I144" s="59"/>
    </row>
    <row r="145" spans="1:9" ht="15">
      <c r="A145" s="15" t="s">
        <v>37</v>
      </c>
      <c r="B145" s="2"/>
      <c r="C145" s="2"/>
      <c r="D145" s="38"/>
      <c r="E145" s="27"/>
      <c r="F145" s="12"/>
      <c r="G145" s="16"/>
      <c r="H145" s="16"/>
      <c r="I145" s="11"/>
    </row>
    <row r="146" spans="1:9" s="24" customFormat="1" ht="15">
      <c r="A146" s="13" t="s">
        <v>64</v>
      </c>
      <c r="B146" s="3" t="s">
        <v>65</v>
      </c>
      <c r="C146" s="3">
        <v>25</v>
      </c>
      <c r="D146" s="40">
        <v>195.7599</v>
      </c>
      <c r="E146" s="9">
        <v>278.49</v>
      </c>
      <c r="F146" s="7">
        <f>C146*D146</f>
        <v>4893.9974999999995</v>
      </c>
      <c r="G146" s="16">
        <f>C146*E146</f>
        <v>6962.25</v>
      </c>
      <c r="H146" s="16">
        <f>G146-F146</f>
        <v>2068.2525000000005</v>
      </c>
      <c r="I146" s="59"/>
    </row>
    <row r="147" spans="1:9" ht="15">
      <c r="A147" s="30" t="s">
        <v>49</v>
      </c>
      <c r="B147" s="19"/>
      <c r="C147" s="19"/>
      <c r="D147" s="20"/>
      <c r="E147" s="23"/>
      <c r="F147" s="60">
        <f>SUM(F146:F146)</f>
        <v>4893.9974999999995</v>
      </c>
      <c r="G147" s="60">
        <f>SUM(G146:G146)</f>
        <v>6962.25</v>
      </c>
      <c r="H147" s="60">
        <f>SUM(H146:H146)</f>
        <v>2068.2525000000005</v>
      </c>
      <c r="I147" s="11"/>
    </row>
    <row r="148" spans="1:9" s="24" customFormat="1" ht="15">
      <c r="A148" s="30"/>
      <c r="B148" s="46"/>
      <c r="C148" s="46"/>
      <c r="D148" s="46"/>
      <c r="E148" s="46"/>
      <c r="F148" s="60"/>
      <c r="G148" s="60"/>
      <c r="H148" s="60"/>
      <c r="I148" s="59"/>
    </row>
    <row r="149" spans="1:8" ht="15">
      <c r="A149" s="22" t="s">
        <v>135</v>
      </c>
      <c r="B149" s="31"/>
      <c r="C149" s="18"/>
      <c r="D149" s="24"/>
      <c r="E149" s="24"/>
      <c r="F149" s="60">
        <f>F127+F143</f>
        <v>473367.6836</v>
      </c>
      <c r="G149" s="60">
        <f>G127+G143</f>
        <v>609223.78</v>
      </c>
      <c r="H149" s="60">
        <f>H127+H143</f>
        <v>135856.0964</v>
      </c>
    </row>
    <row r="150" spans="1:8" ht="15">
      <c r="A150" s="22" t="s">
        <v>136</v>
      </c>
      <c r="B150" s="31"/>
      <c r="C150" s="18"/>
      <c r="D150" s="24"/>
      <c r="E150" s="24"/>
      <c r="F150" s="60">
        <f>F99+F109+F139+F147</f>
        <v>1105896.9932000001</v>
      </c>
      <c r="G150" s="60">
        <f>G99+G109+G139+G147</f>
        <v>1416974.8</v>
      </c>
      <c r="H150" s="17">
        <f>G150-F150</f>
        <v>311077.8067999999</v>
      </c>
    </row>
  </sheetData>
  <sheetProtection/>
  <mergeCells count="3">
    <mergeCell ref="A1:H1"/>
    <mergeCell ref="A85:H85"/>
    <mergeCell ref="A2:H2"/>
  </mergeCells>
  <printOptions horizontalCentered="1"/>
  <pageMargins left="0.7" right="0.7" top="0.75" bottom="0.75" header="0.3" footer="0.3"/>
  <pageSetup fitToHeight="2" horizontalDpi="600" verticalDpi="600" orientation="landscape" scale="52" r:id="rId1"/>
  <rowBreaks count="2" manualBreakCount="2">
    <brk id="83" max="7" man="1"/>
    <brk id="127" max="7" man="1"/>
  </rowBreaks>
  <ignoredErrors>
    <ignoredError sqref="H30 H19 H56 H147 H64 H69 F18:G18 H75 H50 H80 H1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Owner</cp:lastModifiedBy>
  <cp:lastPrinted>2021-01-19T16:50:41Z</cp:lastPrinted>
  <dcterms:created xsi:type="dcterms:W3CDTF">2017-01-06T03:34:50Z</dcterms:created>
  <dcterms:modified xsi:type="dcterms:W3CDTF">2021-08-01T02:44:27Z</dcterms:modified>
  <cp:category/>
  <cp:version/>
  <cp:contentType/>
  <cp:contentStatus/>
</cp:coreProperties>
</file>