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'Sheet1'!$A$4:$H$148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<sst xmlns="http://schemas.openxmlformats.org/spreadsheetml/2006/main" count="220" uniqueCount="150">
  <si>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</si>
  <si>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</si>
  <si>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</si>
  <si>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</si>
  <si>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</si>
  <si>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</si>
  <si>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</si>
  <si>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</si>
  <si>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</si>
  <si>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</si>
  <si>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</si>
  <si>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</si>
  <si>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</si>
  <si>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BPY.UN</t>
  </si>
  <si>
    <t>SRU.UN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</si>
  <si>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</si>
  <si>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</si>
  <si>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</si>
  <si>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</si>
  <si>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</si>
  <si>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</si>
  <si>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</si>
  <si>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</si>
  <si>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</si>
  <si>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</si>
  <si>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</si>
  <si>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</si>
  <si>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</si>
  <si>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</si>
  <si>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</si>
  <si>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</si>
  <si>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</si>
  <si>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</si>
  <si>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</si>
  <si>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</si>
  <si>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</si>
  <si>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</si>
  <si>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</si>
  <si>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</si>
  <si>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</si>
  <si>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</si>
  <si>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</si>
  <si>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</si>
  <si>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</si>
  <si>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</si>
  <si>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</si>
  <si>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</si>
  <si>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</si>
  <si>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</si>
  <si>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</si>
  <si>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</si>
  <si>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</si>
  <si>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</si>
  <si>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</si>
  <si>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</si>
  <si>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</si>
  <si>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</si>
  <si>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</si>
  <si>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</si>
  <si>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</si>
  <si>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</si>
  <si>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</si>
  <si>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THE ROYAL BANK OF CANADA</t>
  </si>
  <si>
    <t>ATD.B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</si>
  <si>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</si>
  <si>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</si>
  <si>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</si>
  <si>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</si>
  <si>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</si>
  <si>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</si>
  <si>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</si>
  <si>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</si>
  <si>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</si>
  <si>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</si>
  <si>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</si>
  <si>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</si>
  <si>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</si>
  <si>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</si>
  <si>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</si>
  <si>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</si>
  <si>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</si>
  <si>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</si>
  <si>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</si>
  <si>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</si>
  <si>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</si>
  <si>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</si>
  <si>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</si>
  <si>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</si>
  <si>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</si>
  <si>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</si>
  <si>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</si>
  <si>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</si>
  <si>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</si>
  <si>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</si>
  <si>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</si>
  <si>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</si>
  <si>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</si>
  <si>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</si>
  <si>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</si>
  <si>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</si>
  <si>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</si>
  <si>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</si>
  <si>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</si>
  <si>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</si>
  <si>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</si>
  <si>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</si>
  <si>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</si>
  <si>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</si>
  <si>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</si>
  <si>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</si>
  <si>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</si>
  <si>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</si>
  <si>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</si>
  <si>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</si>
  <si>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</si>
  <si>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</si>
  <si>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</si>
  <si>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</si>
  <si>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</si>
  <si>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</si>
  <si>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</si>
  <si>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</si>
  <si>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</si>
  <si>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</si>
  <si>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</si>
  <si>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</si>
  <si>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</si>
  <si>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</si>
  <si>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</si>
  <si>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</si>
  <si>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</si>
  <si>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</si>
  <si>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</si>
  <si>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</si>
  <si>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</si>
  <si>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TELUS INTERNATIONAL</t>
  </si>
  <si>
    <t>TIXT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</si>
  <si>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</si>
  <si>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</si>
  <si>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</si>
  <si>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</si>
  <si>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</si>
  <si>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FFJ PORTFOLIO AS AT April 30, 2021</t>
  </si>
  <si>
    <t>Quantity as at April 30, 2021</t>
  </si>
  <si>
    <t>Market Price as at April 30, 2021</t>
  </si>
  <si>
    <t>Book Value as at April 30, 2021</t>
  </si>
  <si>
    <t>Market Value as at April 30, 2021</t>
  </si>
  <si>
    <t>Variance Book Value and Market Value as at April 30, 2021</t>
  </si>
  <si>
    <t>MASTERCARD MAY 21, 2021 $420 CALL</t>
  </si>
  <si>
    <t>The quantity of shares are not current for The Bank of Nova Scotia, The Canadian Imperial Bank of Commerce, and The Toronto-Dominion Bank. Dividend income received near month end is held in 'suspense' pending automatic dividend reinvestment which should occur within the first 10 business days of calendar month end.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</si>
</sst>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64" fontId="37" fillId="0" borderId="0" xfId="0" applyNumberFormat="1" applyFont="1" applyAlignment="1">
      <alignment horizontal="center" wrapText="1"/>
    </xf>
    <xf numFmtId="8" fontId="37" fillId="0" borderId="0" xfId="0" applyNumberFormat="1" applyFont="1" applyAlignment="1">
      <alignment horizontal="center"/>
    </xf>
    <xf numFmtId="8" fontId="37" fillId="0" borderId="0" xfId="0" applyNumberFormat="1" applyFont="1" applyAlignment="1">
      <alignment/>
    </xf>
    <xf numFmtId="164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7" fillId="0" borderId="0" xfId="0" applyNumberFormat="1" applyFont="1" applyAlignment="1">
      <alignment/>
    </xf>
    <xf numFmtId="8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7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5" fontId="37" fillId="0" borderId="0" xfId="0" applyNumberFormat="1" applyFont="1" applyAlignment="1">
      <alignment horizontal="center" wrapText="1"/>
    </xf>
    <xf numFmtId="165" fontId="37" fillId="0" borderId="0" xfId="0" applyNumberFormat="1" applyFon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8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8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8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8"/>
  <sheetViews>
    <sheetView tabSelected="1" workbookViewId="0" topLeftCell="A103">
      <selection activeCell="E27" sqref="E27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63" t="s">
        <v>142</v>
      </c>
      <c r="B1" s="63"/>
      <c r="C1" s="63"/>
      <c r="D1" s="63"/>
      <c r="E1" s="63"/>
      <c r="F1" s="63"/>
      <c r="G1" s="63"/>
      <c r="H1" s="63"/>
    </row>
    <row r="2" spans="1:8" ht="30" customHeight="1">
      <c r="A2" s="65" t="s">
        <v>149</v>
      </c>
      <c r="B2" s="65"/>
      <c r="C2" s="65"/>
      <c r="D2" s="65"/>
      <c r="E2" s="65"/>
      <c r="F2" s="65"/>
      <c r="G2" s="65"/>
      <c r="H2" s="65"/>
    </row>
    <row r="3" spans="1:9" ht="45" customHeight="1">
      <c r="A3" s="1"/>
      <c r="B3" s="19" t="s">
        <v>1</v>
      </c>
      <c r="C3" s="62" t="s">
        <v>143</v>
      </c>
      <c r="D3" s="19" t="s">
        <v>0</v>
      </c>
      <c r="E3" s="62" t="s">
        <v>144</v>
      </c>
      <c r="F3" s="17" t="s">
        <v>145</v>
      </c>
      <c r="G3" s="17" t="s">
        <v>146</v>
      </c>
      <c r="H3" s="17" t="s">
        <v>147</v>
      </c>
      <c r="I3" s="11"/>
    </row>
    <row r="4" spans="1:9" ht="15">
      <c r="A4" s="25" t="s">
        <v>37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38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137</v>
      </c>
      <c r="B6" s="12" t="s">
        <v>31</v>
      </c>
      <c r="C6" s="2">
        <v>803</v>
      </c>
      <c r="D6" s="39">
        <v>73.4484</v>
      </c>
      <c r="E6" s="27">
        <v>78.27</v>
      </c>
      <c r="F6" s="7">
        <f aca="true" t="shared" si="0" ref="F6:F13">C6*D6</f>
        <v>58979.065200000005</v>
      </c>
      <c r="G6" s="16">
        <f aca="true" t="shared" si="1" ref="G6:G13">C6*E6</f>
        <v>62850.81</v>
      </c>
      <c r="H6" s="16">
        <f aca="true" t="shared" si="2" ref="H6:H13">G6-F6</f>
        <v>3871.744799999993</v>
      </c>
      <c r="I6" s="11"/>
    </row>
    <row r="7" spans="1:9" ht="15" customHeight="1">
      <c r="A7" s="5" t="s">
        <v>2</v>
      </c>
      <c r="B7" s="4" t="s">
        <v>10</v>
      </c>
      <c r="C7" s="2">
        <v>869</v>
      </c>
      <c r="D7" s="39">
        <v>50.6298</v>
      </c>
      <c r="E7" s="27">
        <v>58.1</v>
      </c>
      <c r="F7" s="7">
        <f t="shared" si="0"/>
        <v>43997.296200000004</v>
      </c>
      <c r="G7" s="16">
        <f t="shared" si="1"/>
        <v>50488.9</v>
      </c>
      <c r="H7" s="16">
        <f t="shared" si="2"/>
        <v>6491.603799999997</v>
      </c>
      <c r="I7" s="11"/>
    </row>
    <row r="8" spans="1:9" ht="15" customHeight="1">
      <c r="A8" s="6" t="s">
        <v>34</v>
      </c>
      <c r="B8" s="4" t="s">
        <v>11</v>
      </c>
      <c r="C8" s="8">
        <v>294</v>
      </c>
      <c r="D8" s="39">
        <v>8.171</v>
      </c>
      <c r="E8" s="27">
        <v>56.03</v>
      </c>
      <c r="F8" s="7">
        <f t="shared" si="0"/>
        <v>2402.274</v>
      </c>
      <c r="G8" s="16">
        <f t="shared" si="1"/>
        <v>16472.82</v>
      </c>
      <c r="H8" s="16">
        <f t="shared" si="2"/>
        <v>14070.546</v>
      </c>
      <c r="I8" s="11"/>
    </row>
    <row r="9" spans="1:9" ht="15" customHeight="1">
      <c r="A9" s="6" t="s">
        <v>3</v>
      </c>
      <c r="B9" s="4" t="s">
        <v>12</v>
      </c>
      <c r="C9" s="8">
        <v>3</v>
      </c>
      <c r="D9" s="39">
        <v>25.82</v>
      </c>
      <c r="E9" s="27">
        <v>53.76</v>
      </c>
      <c r="F9" s="7">
        <f t="shared" si="0"/>
        <v>77.46000000000001</v>
      </c>
      <c r="G9" s="16">
        <f t="shared" si="1"/>
        <v>161.28</v>
      </c>
      <c r="H9" s="16">
        <f t="shared" si="2"/>
        <v>83.82</v>
      </c>
      <c r="I9" s="11"/>
    </row>
    <row r="10" spans="1:9" ht="15" customHeight="1">
      <c r="A10" s="6" t="s">
        <v>4</v>
      </c>
      <c r="B10" s="4" t="s">
        <v>13</v>
      </c>
      <c r="C10" s="8">
        <v>7</v>
      </c>
      <c r="D10" s="39">
        <v>22.1</v>
      </c>
      <c r="E10" s="27">
        <v>22.1</v>
      </c>
      <c r="F10" s="7">
        <f t="shared" si="0"/>
        <v>154.70000000000002</v>
      </c>
      <c r="G10" s="16">
        <f t="shared" si="1"/>
        <v>154.70000000000002</v>
      </c>
      <c r="H10" s="16">
        <f t="shared" si="2"/>
        <v>0</v>
      </c>
      <c r="I10" s="11"/>
    </row>
    <row r="11" spans="1:9" ht="15">
      <c r="A11" s="13" t="s">
        <v>41</v>
      </c>
      <c r="B11" s="11" t="s">
        <v>42</v>
      </c>
      <c r="C11" s="2">
        <v>201</v>
      </c>
      <c r="D11" s="39">
        <v>135.7394</v>
      </c>
      <c r="E11" s="27">
        <v>163.38</v>
      </c>
      <c r="F11" s="7">
        <f>C11*D11</f>
        <v>27283.6194</v>
      </c>
      <c r="G11" s="16">
        <f>C11*E11</f>
        <v>32839.38</v>
      </c>
      <c r="H11" s="16">
        <f t="shared" si="2"/>
        <v>5555.760599999998</v>
      </c>
      <c r="I11" s="11"/>
    </row>
    <row r="12" spans="1:9" ht="15" customHeight="1">
      <c r="A12" s="6" t="s">
        <v>5</v>
      </c>
      <c r="B12" s="4" t="s">
        <v>14</v>
      </c>
      <c r="C12" s="2">
        <v>1243</v>
      </c>
      <c r="D12" s="39">
        <v>27.1767</v>
      </c>
      <c r="E12" s="27">
        <v>26.82</v>
      </c>
      <c r="F12" s="7">
        <f t="shared" si="0"/>
        <v>33780.638100000004</v>
      </c>
      <c r="G12" s="16">
        <f t="shared" si="1"/>
        <v>33337.26</v>
      </c>
      <c r="H12" s="16">
        <f t="shared" si="2"/>
        <v>-443.3781000000017</v>
      </c>
      <c r="I12" s="11"/>
    </row>
    <row r="13" spans="1:9" ht="15" customHeight="1">
      <c r="A13" s="6" t="s">
        <v>135</v>
      </c>
      <c r="B13" s="4" t="s">
        <v>136</v>
      </c>
      <c r="C13" s="2">
        <v>400</v>
      </c>
      <c r="D13" s="39">
        <v>39.45</v>
      </c>
      <c r="E13" s="27">
        <v>37.1</v>
      </c>
      <c r="F13" s="7">
        <f t="shared" si="0"/>
        <v>15780.000000000002</v>
      </c>
      <c r="G13" s="16">
        <f t="shared" si="1"/>
        <v>14840</v>
      </c>
      <c r="H13" s="16">
        <f t="shared" si="2"/>
        <v>-940.0000000000018</v>
      </c>
      <c r="I13" s="11"/>
    </row>
    <row r="14" spans="1:9" s="24" customFormat="1" ht="15" customHeight="1">
      <c r="A14" s="31" t="s">
        <v>50</v>
      </c>
      <c r="B14" s="21"/>
      <c r="C14" s="19"/>
      <c r="D14" s="48"/>
      <c r="E14" s="23"/>
      <c r="F14" s="61">
        <f>SUM(F6:F13)</f>
        <v>182455.05290000004</v>
      </c>
      <c r="G14" s="61">
        <f>SUM(G6:G13)</f>
        <v>211145.15</v>
      </c>
      <c r="H14" s="61">
        <f>SUM(H6:H13)</f>
        <v>28690.097099999984</v>
      </c>
      <c r="I14" s="62"/>
    </row>
    <row r="15" spans="1:9" ht="15">
      <c r="A15" s="15"/>
      <c r="B15" s="2"/>
      <c r="C15" s="2"/>
      <c r="D15" s="39"/>
      <c r="E15" s="10"/>
      <c r="F15" s="12"/>
      <c r="G15" s="16"/>
      <c r="H15" s="16"/>
      <c r="I15" s="11"/>
    </row>
    <row r="16" spans="1:9" ht="15">
      <c r="A16" s="15" t="s">
        <v>39</v>
      </c>
      <c r="B16" s="2"/>
      <c r="C16" s="2"/>
      <c r="D16" s="39"/>
      <c r="E16" s="10"/>
      <c r="F16" s="12"/>
      <c r="G16" s="16"/>
      <c r="H16" s="16"/>
      <c r="I16" s="11"/>
    </row>
    <row r="17" spans="1:9" ht="15">
      <c r="A17" s="5" t="s">
        <v>6</v>
      </c>
      <c r="B17" s="4" t="s">
        <v>8</v>
      </c>
      <c r="C17" s="2">
        <v>1139</v>
      </c>
      <c r="D17" s="40">
        <v>110.3968</v>
      </c>
      <c r="E17" s="27">
        <v>103.03</v>
      </c>
      <c r="F17" s="7">
        <f>C17*D17</f>
        <v>125741.9552</v>
      </c>
      <c r="G17" s="16">
        <f>C17*E17</f>
        <v>117351.17</v>
      </c>
      <c r="H17" s="16">
        <f>G17-F17</f>
        <v>-8390.785199999998</v>
      </c>
      <c r="I17" s="11"/>
    </row>
    <row r="18" spans="1:9" ht="15">
      <c r="A18" s="5" t="s">
        <v>7</v>
      </c>
      <c r="B18" s="4" t="s">
        <v>9</v>
      </c>
      <c r="C18" s="2">
        <v>837</v>
      </c>
      <c r="D18" s="40">
        <v>20.2694</v>
      </c>
      <c r="E18" s="50">
        <v>50.91</v>
      </c>
      <c r="F18" s="7">
        <f>C18*D18</f>
        <v>16965.487800000003</v>
      </c>
      <c r="G18" s="16">
        <f>C18*E18</f>
        <v>42611.67</v>
      </c>
      <c r="H18" s="16">
        <f>G18-F18</f>
        <v>25646.182199999996</v>
      </c>
      <c r="I18" s="11"/>
    </row>
    <row r="19" spans="1:35" s="24" customFormat="1" ht="15">
      <c r="A19" s="31" t="s">
        <v>51</v>
      </c>
      <c r="B19" s="21"/>
      <c r="C19" s="19"/>
      <c r="D19" s="43"/>
      <c r="E19" s="23"/>
      <c r="F19" s="61">
        <f>SUM(F17:F18)</f>
        <v>142707.443</v>
      </c>
      <c r="G19" s="61">
        <f>SUM(G17:G18)</f>
        <v>159962.84</v>
      </c>
      <c r="H19" s="61">
        <f>SUM(H17:H18)</f>
        <v>17255.396999999997</v>
      </c>
      <c r="I19" s="62"/>
      <c r="AI19"/>
    </row>
    <row r="20" spans="1:9" ht="15">
      <c r="A20" s="1"/>
      <c r="B20" s="2"/>
      <c r="C20" s="2"/>
      <c r="D20" s="39"/>
      <c r="E20" s="10"/>
      <c r="F20" s="12"/>
      <c r="G20" s="16"/>
      <c r="H20" s="16"/>
      <c r="I20" s="11"/>
    </row>
    <row r="21" spans="1:9" ht="15">
      <c r="A21" s="25" t="s">
        <v>40</v>
      </c>
      <c r="B21" s="2"/>
      <c r="C21" s="2"/>
      <c r="D21" s="39"/>
      <c r="E21" s="10"/>
      <c r="F21" s="12"/>
      <c r="G21" s="16"/>
      <c r="H21" s="16"/>
      <c r="I21" s="11"/>
    </row>
    <row r="22" spans="1:9" ht="15">
      <c r="A22" s="15" t="s">
        <v>38</v>
      </c>
      <c r="B22" s="2"/>
      <c r="C22" s="2"/>
      <c r="D22" s="39"/>
      <c r="E22" s="10"/>
      <c r="F22" s="12"/>
      <c r="G22" s="16"/>
      <c r="H22" s="16"/>
      <c r="I22" s="11"/>
    </row>
    <row r="23" spans="1:9" ht="15">
      <c r="A23" s="5" t="s">
        <v>2</v>
      </c>
      <c r="B23" s="4" t="s">
        <v>10</v>
      </c>
      <c r="C23" s="2">
        <v>374</v>
      </c>
      <c r="D23" s="39">
        <v>56.99</v>
      </c>
      <c r="E23" s="27">
        <v>58.1</v>
      </c>
      <c r="F23" s="7">
        <f aca="true" t="shared" si="3" ref="F23:F28">C23*D23</f>
        <v>21314.260000000002</v>
      </c>
      <c r="G23" s="16">
        <f aca="true" t="shared" si="4" ref="G23:G28">C23*E23</f>
        <v>21729.4</v>
      </c>
      <c r="H23" s="16">
        <f aca="true" t="shared" si="5" ref="H23:H28">G23-F23</f>
        <v>415.1399999999994</v>
      </c>
      <c r="I23" s="11"/>
    </row>
    <row r="24" spans="1:9" ht="15">
      <c r="A24" s="6" t="s">
        <v>34</v>
      </c>
      <c r="B24" s="4" t="s">
        <v>11</v>
      </c>
      <c r="C24" s="8">
        <v>196</v>
      </c>
      <c r="D24" s="39">
        <v>43.28</v>
      </c>
      <c r="E24" s="27">
        <v>55.98</v>
      </c>
      <c r="F24" s="7">
        <f t="shared" si="3"/>
        <v>8482.880000000001</v>
      </c>
      <c r="G24" s="16">
        <f t="shared" si="4"/>
        <v>10972.08</v>
      </c>
      <c r="H24" s="16">
        <f t="shared" si="5"/>
        <v>2489.199999999999</v>
      </c>
      <c r="I24" s="11"/>
    </row>
    <row r="25" spans="1:9" ht="15">
      <c r="A25" s="5" t="s">
        <v>32</v>
      </c>
      <c r="B25" s="4" t="s">
        <v>33</v>
      </c>
      <c r="C25" s="2">
        <v>751</v>
      </c>
      <c r="D25" s="42">
        <v>137.2607</v>
      </c>
      <c r="E25" s="27">
        <v>132.21</v>
      </c>
      <c r="F25" s="7">
        <f t="shared" si="3"/>
        <v>103082.78570000001</v>
      </c>
      <c r="G25" s="16">
        <f t="shared" si="4"/>
        <v>99289.71</v>
      </c>
      <c r="H25" s="16">
        <f t="shared" si="5"/>
        <v>-3793.0757000000012</v>
      </c>
      <c r="I25" s="11"/>
    </row>
    <row r="26" spans="1:9" ht="15">
      <c r="A26" s="13" t="s">
        <v>41</v>
      </c>
      <c r="B26" s="11" t="s">
        <v>42</v>
      </c>
      <c r="C26" s="2">
        <v>155</v>
      </c>
      <c r="D26" s="39">
        <v>138.55</v>
      </c>
      <c r="E26" s="27">
        <v>162.19</v>
      </c>
      <c r="F26" s="7">
        <f t="shared" si="3"/>
        <v>21475.25</v>
      </c>
      <c r="G26" s="16">
        <f t="shared" si="4"/>
        <v>25139.45</v>
      </c>
      <c r="H26" s="16">
        <f t="shared" si="5"/>
        <v>3664.2000000000007</v>
      </c>
      <c r="I26" s="11"/>
    </row>
    <row r="27" spans="1:9" ht="15">
      <c r="A27" s="6" t="s">
        <v>35</v>
      </c>
      <c r="B27" s="4" t="s">
        <v>36</v>
      </c>
      <c r="C27" s="2">
        <v>430</v>
      </c>
      <c r="D27" s="39">
        <v>97.5</v>
      </c>
      <c r="E27" s="27">
        <v>117.15</v>
      </c>
      <c r="F27" s="7">
        <f t="shared" si="3"/>
        <v>41925</v>
      </c>
      <c r="G27" s="16">
        <f t="shared" si="4"/>
        <v>50374.5</v>
      </c>
      <c r="H27" s="16">
        <f t="shared" si="5"/>
        <v>8449.5</v>
      </c>
      <c r="I27" s="11"/>
    </row>
    <row r="28" spans="1:9" ht="15">
      <c r="A28" s="13" t="s">
        <v>43</v>
      </c>
      <c r="B28" s="11" t="s">
        <v>20</v>
      </c>
      <c r="C28" s="2">
        <v>622</v>
      </c>
      <c r="D28" s="39">
        <v>23.85</v>
      </c>
      <c r="E28" s="27">
        <v>25.5</v>
      </c>
      <c r="F28" s="7">
        <f t="shared" si="3"/>
        <v>14834.7</v>
      </c>
      <c r="G28" s="16">
        <f t="shared" si="4"/>
        <v>15861</v>
      </c>
      <c r="H28" s="16">
        <f t="shared" si="5"/>
        <v>1026.2999999999993</v>
      </c>
      <c r="I28" s="11"/>
    </row>
    <row r="29" spans="1:9" s="24" customFormat="1" ht="15">
      <c r="A29" s="31" t="s">
        <v>50</v>
      </c>
      <c r="B29" s="19"/>
      <c r="C29" s="19"/>
      <c r="D29" s="48"/>
      <c r="E29" s="23"/>
      <c r="F29" s="61">
        <f>SUM(F23:F28)</f>
        <v>211114.87570000003</v>
      </c>
      <c r="G29" s="61">
        <f>SUM(G23:G28)</f>
        <v>223366.14</v>
      </c>
      <c r="H29" s="61">
        <f>SUM(H23:H28)</f>
        <v>12251.264299999997</v>
      </c>
      <c r="I29" s="62"/>
    </row>
    <row r="30" spans="1:9" ht="15">
      <c r="A30" s="1"/>
      <c r="B30" s="2"/>
      <c r="C30" s="2"/>
      <c r="D30" s="39"/>
      <c r="E30" s="27"/>
      <c r="F30" s="12"/>
      <c r="G30" s="16"/>
      <c r="H30" s="16"/>
      <c r="I30" s="11"/>
    </row>
    <row r="31" spans="1:9" ht="15">
      <c r="A31" s="15" t="s">
        <v>39</v>
      </c>
      <c r="B31" s="2"/>
      <c r="C31" s="2"/>
      <c r="D31" s="39"/>
      <c r="E31" s="27"/>
      <c r="F31" s="12"/>
      <c r="G31" s="16"/>
      <c r="H31" s="16"/>
      <c r="I31" s="11"/>
    </row>
    <row r="32" spans="1:8" ht="15">
      <c r="A32" s="5" t="s">
        <v>28</v>
      </c>
      <c r="B32" s="4" t="s">
        <v>23</v>
      </c>
      <c r="C32" s="3">
        <v>415</v>
      </c>
      <c r="D32" s="40">
        <v>165.7</v>
      </c>
      <c r="E32" s="27">
        <v>197.21</v>
      </c>
      <c r="F32" s="7">
        <f>C32*D32</f>
        <v>68765.5</v>
      </c>
      <c r="G32" s="16">
        <f>C32*E32</f>
        <v>81842.15000000001</v>
      </c>
      <c r="H32" s="16">
        <f>G32-F32</f>
        <v>13076.650000000009</v>
      </c>
    </row>
    <row r="33" spans="1:8" ht="15">
      <c r="A33" s="5" t="s">
        <v>15</v>
      </c>
      <c r="B33" s="4" t="s">
        <v>20</v>
      </c>
      <c r="C33" s="3">
        <v>626</v>
      </c>
      <c r="D33" s="40">
        <v>29.37</v>
      </c>
      <c r="E33" s="27">
        <v>31.41</v>
      </c>
      <c r="F33" s="7">
        <f aca="true" t="shared" si="6" ref="F33:F44">C33*D33</f>
        <v>18385.62</v>
      </c>
      <c r="G33" s="16">
        <f aca="true" t="shared" si="7" ref="G33:G44">C33*E33</f>
        <v>19662.66</v>
      </c>
      <c r="H33" s="16">
        <f aca="true" t="shared" si="8" ref="H33:H44">G33-F33</f>
        <v>1277.0400000000009</v>
      </c>
    </row>
    <row r="34" spans="1:9" s="24" customFormat="1" ht="15">
      <c r="A34" s="13" t="s">
        <v>67</v>
      </c>
      <c r="B34" s="3" t="s">
        <v>68</v>
      </c>
      <c r="C34" s="3">
        <v>224</v>
      </c>
      <c r="D34" s="41">
        <v>219.63</v>
      </c>
      <c r="E34" s="9">
        <v>274.57</v>
      </c>
      <c r="F34" s="7">
        <f>C34*D34</f>
        <v>49197.119999999995</v>
      </c>
      <c r="G34" s="16">
        <f>C34*E34</f>
        <v>61503.68</v>
      </c>
      <c r="H34" s="16">
        <f>G34-F34</f>
        <v>12306.560000000005</v>
      </c>
      <c r="I34" s="60"/>
    </row>
    <row r="35" spans="1:8" ht="15">
      <c r="A35" s="5" t="s">
        <v>6</v>
      </c>
      <c r="B35" s="4" t="s">
        <v>8</v>
      </c>
      <c r="C35" s="3">
        <v>397</v>
      </c>
      <c r="D35" s="40">
        <v>80.03</v>
      </c>
      <c r="E35" s="27">
        <v>103.04</v>
      </c>
      <c r="F35" s="7">
        <f t="shared" si="6"/>
        <v>31771.91</v>
      </c>
      <c r="G35" s="16">
        <f t="shared" si="7"/>
        <v>40906.880000000005</v>
      </c>
      <c r="H35" s="16">
        <f t="shared" si="8"/>
        <v>9134.970000000005</v>
      </c>
    </row>
    <row r="36" spans="1:9" s="24" customFormat="1" ht="15">
      <c r="A36" s="5" t="s">
        <v>71</v>
      </c>
      <c r="B36" s="4" t="s">
        <v>72</v>
      </c>
      <c r="C36" s="3">
        <v>300</v>
      </c>
      <c r="D36" s="40">
        <v>168.01</v>
      </c>
      <c r="E36" s="27">
        <v>201.99</v>
      </c>
      <c r="F36" s="7">
        <f t="shared" si="6"/>
        <v>50403</v>
      </c>
      <c r="G36" s="16">
        <f t="shared" si="7"/>
        <v>60597</v>
      </c>
      <c r="H36" s="16">
        <f t="shared" si="8"/>
        <v>10194</v>
      </c>
      <c r="I36" s="60"/>
    </row>
    <row r="37" spans="1:8" ht="15">
      <c r="A37" s="5" t="s">
        <v>16</v>
      </c>
      <c r="B37" s="4" t="s">
        <v>17</v>
      </c>
      <c r="C37" s="2">
        <v>432</v>
      </c>
      <c r="D37" s="40">
        <v>77.57</v>
      </c>
      <c r="E37" s="27">
        <v>80.68</v>
      </c>
      <c r="F37" s="7">
        <f t="shared" si="6"/>
        <v>33510.24</v>
      </c>
      <c r="G37" s="16">
        <f t="shared" si="7"/>
        <v>34853.76</v>
      </c>
      <c r="H37" s="16">
        <f t="shared" si="8"/>
        <v>1343.520000000004</v>
      </c>
    </row>
    <row r="38" spans="1:8" ht="15">
      <c r="A38" s="5" t="s">
        <v>19</v>
      </c>
      <c r="B38" s="4" t="s">
        <v>18</v>
      </c>
      <c r="C38" s="2">
        <v>357</v>
      </c>
      <c r="D38" s="40">
        <v>37.95</v>
      </c>
      <c r="E38" s="27">
        <v>57.27</v>
      </c>
      <c r="F38" s="7">
        <f t="shared" si="6"/>
        <v>13548.150000000001</v>
      </c>
      <c r="G38" s="16">
        <f t="shared" si="7"/>
        <v>20445.39</v>
      </c>
      <c r="H38" s="16">
        <f t="shared" si="8"/>
        <v>6897.239999999998</v>
      </c>
    </row>
    <row r="39" spans="1:8" ht="15">
      <c r="A39" s="5" t="s">
        <v>26</v>
      </c>
      <c r="B39" s="4" t="s">
        <v>21</v>
      </c>
      <c r="C39" s="2">
        <v>335</v>
      </c>
      <c r="D39" s="40">
        <v>149.7</v>
      </c>
      <c r="E39" s="27">
        <v>162.69</v>
      </c>
      <c r="F39" s="7">
        <f t="shared" si="6"/>
        <v>50149.49999999999</v>
      </c>
      <c r="G39" s="16">
        <f t="shared" si="7"/>
        <v>54501.15</v>
      </c>
      <c r="H39" s="16">
        <f t="shared" si="8"/>
        <v>4351.650000000009</v>
      </c>
    </row>
    <row r="40" spans="1:8" ht="15">
      <c r="A40" s="5" t="s">
        <v>133</v>
      </c>
      <c r="B40" s="4" t="s">
        <v>134</v>
      </c>
      <c r="C40" s="2">
        <v>300</v>
      </c>
      <c r="D40" s="40">
        <v>75.1117</v>
      </c>
      <c r="E40" s="27">
        <v>74.5</v>
      </c>
      <c r="F40" s="7">
        <f t="shared" si="6"/>
        <v>22533.51</v>
      </c>
      <c r="G40" s="16">
        <f t="shared" si="7"/>
        <v>22350</v>
      </c>
      <c r="H40" s="16">
        <f t="shared" si="8"/>
        <v>-183.5099999999984</v>
      </c>
    </row>
    <row r="41" spans="1:8" ht="15">
      <c r="A41" s="5" t="s">
        <v>27</v>
      </c>
      <c r="B41" s="4" t="s">
        <v>22</v>
      </c>
      <c r="C41" s="2">
        <v>516</v>
      </c>
      <c r="D41" s="40">
        <v>114.9</v>
      </c>
      <c r="E41" s="27">
        <v>132.58</v>
      </c>
      <c r="F41" s="7">
        <f t="shared" si="6"/>
        <v>59288.4</v>
      </c>
      <c r="G41" s="16">
        <f t="shared" si="7"/>
        <v>68411.28000000001</v>
      </c>
      <c r="H41" s="16">
        <f t="shared" si="8"/>
        <v>9122.880000000012</v>
      </c>
    </row>
    <row r="42" spans="1:9" s="24" customFormat="1" ht="15">
      <c r="A42" s="36" t="s">
        <v>59</v>
      </c>
      <c r="B42" s="3" t="s">
        <v>60</v>
      </c>
      <c r="C42" s="2">
        <v>206</v>
      </c>
      <c r="D42" s="41">
        <v>75.78</v>
      </c>
      <c r="E42" s="9">
        <v>97.47</v>
      </c>
      <c r="F42" s="7">
        <f>C42*D42</f>
        <v>15610.68</v>
      </c>
      <c r="G42" s="16">
        <f>C42*E42</f>
        <v>20078.82</v>
      </c>
      <c r="H42" s="16">
        <f>G42-F42</f>
        <v>4468.139999999999</v>
      </c>
      <c r="I42" s="60"/>
    </row>
    <row r="43" spans="1:8" ht="15">
      <c r="A43" s="5" t="s">
        <v>29</v>
      </c>
      <c r="B43" s="4" t="s">
        <v>24</v>
      </c>
      <c r="C43" s="2">
        <v>580</v>
      </c>
      <c r="D43" s="40">
        <v>60.04</v>
      </c>
      <c r="E43" s="27">
        <v>57.81</v>
      </c>
      <c r="F43" s="7">
        <f t="shared" si="6"/>
        <v>34823.2</v>
      </c>
      <c r="G43" s="16">
        <f t="shared" si="7"/>
        <v>33529.8</v>
      </c>
      <c r="H43" s="16">
        <f t="shared" si="8"/>
        <v>-1293.3999999999942</v>
      </c>
    </row>
    <row r="44" spans="1:8" ht="15">
      <c r="A44" s="5" t="s">
        <v>30</v>
      </c>
      <c r="B44" s="4" t="s">
        <v>25</v>
      </c>
      <c r="C44" s="2">
        <v>431</v>
      </c>
      <c r="D44" s="40">
        <v>139.89</v>
      </c>
      <c r="E44" s="27">
        <v>139.93</v>
      </c>
      <c r="F44" s="7">
        <f t="shared" si="6"/>
        <v>60292.59</v>
      </c>
      <c r="G44" s="16">
        <f t="shared" si="7"/>
        <v>60309.83</v>
      </c>
      <c r="H44" s="16">
        <f t="shared" si="8"/>
        <v>17.24000000000524</v>
      </c>
    </row>
    <row r="45" spans="1:8" ht="15">
      <c r="A45" s="31" t="s">
        <v>51</v>
      </c>
      <c r="B45" s="4"/>
      <c r="C45" s="2"/>
      <c r="D45" s="4"/>
      <c r="E45" s="27"/>
      <c r="F45" s="61">
        <f>SUM(F32:F44)</f>
        <v>508279.42000000004</v>
      </c>
      <c r="G45" s="61">
        <f>SUM(G32:G44)</f>
        <v>578992.4</v>
      </c>
      <c r="H45" s="61">
        <f>SUM(H32:H44)</f>
        <v>70712.98000000004</v>
      </c>
    </row>
    <row r="46" spans="3:6" ht="15">
      <c r="C46" s="2"/>
      <c r="E46" s="29"/>
      <c r="F46" s="4"/>
    </row>
    <row r="47" spans="1:6" ht="15">
      <c r="A47" s="25" t="s">
        <v>44</v>
      </c>
      <c r="C47" s="2"/>
      <c r="E47" s="29"/>
      <c r="F47" s="4"/>
    </row>
    <row r="48" spans="1:6" ht="15">
      <c r="A48" s="15" t="s">
        <v>38</v>
      </c>
      <c r="C48" s="2"/>
      <c r="E48" s="29"/>
      <c r="F48" s="4"/>
    </row>
    <row r="49" spans="1:8" ht="15">
      <c r="A49" s="6" t="s">
        <v>34</v>
      </c>
      <c r="B49" s="4" t="s">
        <v>11</v>
      </c>
      <c r="C49" s="58">
        <v>102</v>
      </c>
      <c r="D49" s="39">
        <v>36.444</v>
      </c>
      <c r="E49" s="40">
        <v>56.03</v>
      </c>
      <c r="F49" s="7">
        <f>C49*D49</f>
        <v>3717.2880000000005</v>
      </c>
      <c r="G49" s="16">
        <f>C49*E49</f>
        <v>5715.06</v>
      </c>
      <c r="H49" s="16">
        <f>G49-F49</f>
        <v>1997.772</v>
      </c>
    </row>
    <row r="50" spans="1:9" s="28" customFormat="1" ht="15">
      <c r="A50" s="13" t="s">
        <v>53</v>
      </c>
      <c r="B50" s="26" t="s">
        <v>54</v>
      </c>
      <c r="C50" s="2">
        <v>501</v>
      </c>
      <c r="D50" s="41">
        <v>51.3754</v>
      </c>
      <c r="E50" s="41">
        <v>47.41</v>
      </c>
      <c r="F50" s="7">
        <f>C50*D50</f>
        <v>25739.075399999998</v>
      </c>
      <c r="G50" s="16">
        <f>C50*E50</f>
        <v>23752.41</v>
      </c>
      <c r="H50" s="16">
        <f>G50-F50</f>
        <v>-1986.665399999998</v>
      </c>
      <c r="I50" s="3"/>
    </row>
    <row r="51" spans="1:9" s="24" customFormat="1" ht="15">
      <c r="A51" s="31" t="s">
        <v>50</v>
      </c>
      <c r="B51" s="32"/>
      <c r="C51" s="57"/>
      <c r="D51" s="43"/>
      <c r="E51" s="43"/>
      <c r="F51" s="61">
        <f>SUM(F49:F50)</f>
        <v>29456.3634</v>
      </c>
      <c r="G51" s="61">
        <f>SUM(G49:G50)</f>
        <v>29467.47</v>
      </c>
      <c r="H51" s="61">
        <f>SUM(H49:H50)</f>
        <v>11.10660000000189</v>
      </c>
      <c r="I51" s="60"/>
    </row>
    <row r="52" spans="1:6" ht="15">
      <c r="A52" s="15"/>
      <c r="C52" s="2"/>
      <c r="D52" s="44"/>
      <c r="E52" s="44"/>
      <c r="F52" s="4"/>
    </row>
    <row r="53" spans="1:6" ht="15">
      <c r="A53" s="15" t="s">
        <v>39</v>
      </c>
      <c r="C53" s="2"/>
      <c r="D53" s="44"/>
      <c r="E53" s="44"/>
      <c r="F53" s="4"/>
    </row>
    <row r="54" spans="1:9" s="28" customFormat="1" ht="15">
      <c r="A54" s="13" t="s">
        <v>48</v>
      </c>
      <c r="B54" s="26" t="s">
        <v>49</v>
      </c>
      <c r="C54" s="2">
        <v>332</v>
      </c>
      <c r="D54" s="42">
        <v>80.1092</v>
      </c>
      <c r="E54" s="42">
        <v>124.83</v>
      </c>
      <c r="F54" s="9">
        <f>C54*D54</f>
        <v>26596.2544</v>
      </c>
      <c r="G54" s="14">
        <f>C54*E54</f>
        <v>41443.56</v>
      </c>
      <c r="H54" s="14">
        <f aca="true" t="shared" si="9" ref="H54:H59">G54-F54</f>
        <v>14847.305599999996</v>
      </c>
      <c r="I54" s="3"/>
    </row>
    <row r="55" spans="1:8" ht="15">
      <c r="A55" t="s">
        <v>46</v>
      </c>
      <c r="B55" s="26" t="s">
        <v>47</v>
      </c>
      <c r="C55" s="11">
        <v>425</v>
      </c>
      <c r="D55" s="42">
        <v>34.3761</v>
      </c>
      <c r="E55" s="42">
        <v>46.18</v>
      </c>
      <c r="F55" s="9">
        <f>C55*D55</f>
        <v>14609.8425</v>
      </c>
      <c r="G55" s="14">
        <f>C55*E55</f>
        <v>19626.5</v>
      </c>
      <c r="H55" s="14">
        <f t="shared" si="9"/>
        <v>5016.657499999999</v>
      </c>
    </row>
    <row r="56" spans="1:9" s="28" customFormat="1" ht="15">
      <c r="A56" s="33" t="s">
        <v>103</v>
      </c>
      <c r="B56" s="26" t="s">
        <v>55</v>
      </c>
      <c r="C56" s="2">
        <v>500</v>
      </c>
      <c r="D56" s="42">
        <v>151.6799</v>
      </c>
      <c r="E56" s="42">
        <v>382.54</v>
      </c>
      <c r="F56" s="9">
        <f>C56*D56</f>
        <v>75839.95</v>
      </c>
      <c r="G56" s="14">
        <f>C56*E56</f>
        <v>191270</v>
      </c>
      <c r="H56" s="14">
        <f t="shared" si="9"/>
        <v>115430.05</v>
      </c>
      <c r="I56" s="3"/>
    </row>
    <row r="57" spans="1:9" s="28" customFormat="1" ht="15">
      <c r="A57" s="33" t="s">
        <v>148</v>
      </c>
      <c r="B57" s="26"/>
      <c r="C57" s="2">
        <v>-5</v>
      </c>
      <c r="D57" s="42">
        <v>2.09</v>
      </c>
      <c r="E57" s="42">
        <v>0.71</v>
      </c>
      <c r="F57" s="9">
        <v>-1028.75</v>
      </c>
      <c r="G57" s="14">
        <v>-435</v>
      </c>
      <c r="H57" s="14">
        <f t="shared" si="9"/>
        <v>593.75</v>
      </c>
      <c r="I57" s="3"/>
    </row>
    <row r="58" spans="1:9" s="28" customFormat="1" ht="15">
      <c r="A58" s="33" t="s">
        <v>56</v>
      </c>
      <c r="B58" s="26" t="s">
        <v>57</v>
      </c>
      <c r="C58" s="2">
        <v>202</v>
      </c>
      <c r="D58" s="42">
        <v>70.8826</v>
      </c>
      <c r="E58" s="42">
        <v>252.18</v>
      </c>
      <c r="F58" s="9">
        <f>C58*D58</f>
        <v>14318.285199999998</v>
      </c>
      <c r="G58" s="14">
        <f>C58*E58</f>
        <v>50940.36</v>
      </c>
      <c r="H58" s="14">
        <f t="shared" si="9"/>
        <v>36622.0748</v>
      </c>
      <c r="I58" s="3"/>
    </row>
    <row r="59" spans="1:9" s="28" customFormat="1" ht="15">
      <c r="A59" t="s">
        <v>101</v>
      </c>
      <c r="B59" s="26" t="s">
        <v>102</v>
      </c>
      <c r="C59" s="2">
        <v>88</v>
      </c>
      <c r="D59" s="42">
        <v>196.6737</v>
      </c>
      <c r="E59" s="42">
        <v>262.88</v>
      </c>
      <c r="F59" s="9">
        <f>C59*D59</f>
        <v>17307.2856</v>
      </c>
      <c r="G59" s="14">
        <f>C59*E59</f>
        <v>23133.44</v>
      </c>
      <c r="H59" s="16">
        <f t="shared" si="9"/>
        <v>5826.154399999999</v>
      </c>
      <c r="I59" s="3"/>
    </row>
    <row r="60" spans="1:9" s="24" customFormat="1" ht="15">
      <c r="A60" s="31" t="s">
        <v>51</v>
      </c>
      <c r="B60" s="32"/>
      <c r="C60" s="57"/>
      <c r="D60" s="43"/>
      <c r="E60" s="23"/>
      <c r="F60" s="61">
        <f>SUM(F54:F59)</f>
        <v>147642.8677</v>
      </c>
      <c r="G60" s="61">
        <f>SUM(G54:G59)</f>
        <v>325978.86</v>
      </c>
      <c r="H60" s="52">
        <f>SUM(H54:H59)</f>
        <v>178335.99229999998</v>
      </c>
      <c r="I60" s="60"/>
    </row>
    <row r="61" spans="1:9" s="24" customFormat="1" ht="15">
      <c r="A61" s="31"/>
      <c r="B61" s="53"/>
      <c r="C61" s="57"/>
      <c r="D61" s="53"/>
      <c r="E61" s="53"/>
      <c r="F61" s="61"/>
      <c r="G61" s="61"/>
      <c r="H61" s="61"/>
      <c r="I61" s="60"/>
    </row>
    <row r="62" spans="1:9" s="24" customFormat="1" ht="15">
      <c r="A62" s="25" t="s">
        <v>45</v>
      </c>
      <c r="B62" s="53"/>
      <c r="C62" s="57"/>
      <c r="D62" s="43"/>
      <c r="E62" s="53"/>
      <c r="F62" s="61"/>
      <c r="G62" s="61"/>
      <c r="H62" s="61"/>
      <c r="I62" s="60"/>
    </row>
    <row r="63" spans="1:9" s="24" customFormat="1" ht="15">
      <c r="A63" s="15" t="s">
        <v>38</v>
      </c>
      <c r="C63" s="59"/>
      <c r="D63" s="49"/>
      <c r="F63" s="61"/>
      <c r="G63" s="61"/>
      <c r="H63" s="61"/>
      <c r="I63" s="60"/>
    </row>
    <row r="64" spans="1:8" ht="15">
      <c r="A64" s="6" t="s">
        <v>110</v>
      </c>
      <c r="B64" s="4" t="s">
        <v>111</v>
      </c>
      <c r="C64" s="58">
        <v>200</v>
      </c>
      <c r="D64" s="39">
        <v>278.615</v>
      </c>
      <c r="E64" s="40">
        <v>458.71</v>
      </c>
      <c r="F64" s="7">
        <f>C64*D64</f>
        <v>55723</v>
      </c>
      <c r="G64" s="16">
        <f>C64*E64</f>
        <v>91742</v>
      </c>
      <c r="H64" s="16">
        <f>G64-F64</f>
        <v>36019</v>
      </c>
    </row>
    <row r="65" spans="1:9" s="24" customFormat="1" ht="15">
      <c r="A65" s="31" t="s">
        <v>50</v>
      </c>
      <c r="B65" s="53"/>
      <c r="C65" s="57"/>
      <c r="D65" s="43"/>
      <c r="E65" s="43"/>
      <c r="F65" s="61">
        <f>SUM(F64:F64)</f>
        <v>55723</v>
      </c>
      <c r="G65" s="61">
        <f>SUM(G64:G64)</f>
        <v>91742</v>
      </c>
      <c r="H65" s="61">
        <f>SUM(H64:H64)</f>
        <v>36019</v>
      </c>
      <c r="I65" s="60"/>
    </row>
    <row r="66" spans="1:9" s="24" customFormat="1" ht="15">
      <c r="A66" s="31"/>
      <c r="B66" s="54"/>
      <c r="C66" s="57"/>
      <c r="D66" s="43"/>
      <c r="E66" s="43"/>
      <c r="F66" s="61"/>
      <c r="G66" s="61"/>
      <c r="H66" s="61"/>
      <c r="I66" s="60"/>
    </row>
    <row r="67" spans="1:9" ht="15">
      <c r="A67" s="15" t="s">
        <v>39</v>
      </c>
      <c r="B67" s="2"/>
      <c r="C67" s="2"/>
      <c r="D67" s="39"/>
      <c r="E67" s="26"/>
      <c r="F67" s="12"/>
      <c r="G67" s="16"/>
      <c r="H67" s="16"/>
      <c r="I67" s="11"/>
    </row>
    <row r="68" spans="1:9" ht="15">
      <c r="A68" s="33" t="s">
        <v>126</v>
      </c>
      <c r="B68" s="11" t="s">
        <v>127</v>
      </c>
      <c r="C68" s="2">
        <v>100</v>
      </c>
      <c r="D68" s="41">
        <v>86.1231</v>
      </c>
      <c r="E68" s="51">
        <v>85.67</v>
      </c>
      <c r="F68" s="7">
        <f>C68*D68</f>
        <v>8612.31</v>
      </c>
      <c r="G68" s="16">
        <f>C68*E68</f>
        <v>8567</v>
      </c>
      <c r="H68" s="16">
        <f>G68-F68</f>
        <v>-45.30999999999949</v>
      </c>
      <c r="I68" s="11"/>
    </row>
    <row r="69" spans="1:9" ht="15">
      <c r="A69" s="33" t="s">
        <v>128</v>
      </c>
      <c r="B69" s="11" t="s">
        <v>129</v>
      </c>
      <c r="C69" s="2">
        <v>322</v>
      </c>
      <c r="D69" s="41">
        <v>360.3117</v>
      </c>
      <c r="E69" s="51">
        <v>380.29</v>
      </c>
      <c r="F69" s="7">
        <f>C69*D69</f>
        <v>116020.36739999999</v>
      </c>
      <c r="G69" s="16">
        <f>C69*E69</f>
        <v>122453.38</v>
      </c>
      <c r="H69" s="16">
        <f>G69-F69</f>
        <v>6433.012600000016</v>
      </c>
      <c r="I69" s="11"/>
    </row>
    <row r="70" spans="1:9" ht="15">
      <c r="A70" s="33" t="s">
        <v>125</v>
      </c>
      <c r="B70" s="26" t="s">
        <v>118</v>
      </c>
      <c r="C70" s="2">
        <v>302</v>
      </c>
      <c r="D70" s="41">
        <v>58.1333</v>
      </c>
      <c r="E70" s="51">
        <v>83.33</v>
      </c>
      <c r="F70" s="7">
        <f>C70*D70</f>
        <v>17556.2566</v>
      </c>
      <c r="G70" s="16">
        <f>C70*E70</f>
        <v>25165.66</v>
      </c>
      <c r="H70" s="16">
        <f>G70-F70</f>
        <v>7609.403399999999</v>
      </c>
      <c r="I70" s="11"/>
    </row>
    <row r="71" spans="1:9" ht="15">
      <c r="A71" s="31" t="s">
        <v>51</v>
      </c>
      <c r="B71" s="55"/>
      <c r="C71" s="57"/>
      <c r="D71" s="48"/>
      <c r="E71" s="23"/>
      <c r="F71" s="61">
        <f>SUM(F68:F70)</f>
        <v>142188.93399999998</v>
      </c>
      <c r="G71" s="61">
        <f>SUM(G68:G70)</f>
        <v>156186.04</v>
      </c>
      <c r="H71" s="61">
        <f>SUM(H70:H70)</f>
        <v>7609.403399999999</v>
      </c>
      <c r="I71" s="11"/>
    </row>
    <row r="72" spans="1:9" ht="15">
      <c r="A72" s="31"/>
      <c r="B72" s="2"/>
      <c r="C72" s="57"/>
      <c r="D72" s="39"/>
      <c r="E72" s="23"/>
      <c r="F72" s="17"/>
      <c r="G72" s="17"/>
      <c r="H72" s="17"/>
      <c r="I72" s="11"/>
    </row>
    <row r="73" spans="1:9" ht="15">
      <c r="A73" s="25" t="s">
        <v>130</v>
      </c>
      <c r="B73" s="2"/>
      <c r="C73" s="57"/>
      <c r="D73" s="39"/>
      <c r="E73" s="23"/>
      <c r="F73" s="17"/>
      <c r="G73" s="17"/>
      <c r="H73" s="17"/>
      <c r="I73" s="11"/>
    </row>
    <row r="74" spans="1:9" ht="15">
      <c r="A74" s="15" t="s">
        <v>39</v>
      </c>
      <c r="B74" s="2"/>
      <c r="C74" s="2"/>
      <c r="D74" s="39"/>
      <c r="E74" s="26"/>
      <c r="F74" s="12"/>
      <c r="G74" s="16"/>
      <c r="H74" s="16"/>
      <c r="I74" s="11"/>
    </row>
    <row r="75" spans="1:9" ht="15">
      <c r="A75" s="33" t="s">
        <v>80</v>
      </c>
      <c r="B75" s="26" t="s">
        <v>81</v>
      </c>
      <c r="C75" s="2">
        <v>100</v>
      </c>
      <c r="D75" s="41">
        <v>307.651</v>
      </c>
      <c r="E75" s="51">
        <v>390.3</v>
      </c>
      <c r="F75" s="7">
        <f>C75*D75</f>
        <v>30765.100000000002</v>
      </c>
      <c r="G75" s="16">
        <f>C75*E75</f>
        <v>39030</v>
      </c>
      <c r="H75" s="16">
        <f>G75-F75</f>
        <v>8264.899999999998</v>
      </c>
      <c r="I75" s="11"/>
    </row>
    <row r="76" spans="1:9" ht="15">
      <c r="A76" s="31" t="s">
        <v>51</v>
      </c>
      <c r="B76" s="56"/>
      <c r="C76" s="56"/>
      <c r="D76" s="48"/>
      <c r="E76" s="23"/>
      <c r="F76" s="61">
        <f>SUM(F75:F75)</f>
        <v>30765.100000000002</v>
      </c>
      <c r="G76" s="61">
        <f>SUM(G75:G75)</f>
        <v>39030</v>
      </c>
      <c r="H76" s="61">
        <f>SUM(H75)</f>
        <v>8264.899999999998</v>
      </c>
      <c r="I76" s="11"/>
    </row>
    <row r="77" spans="1:9" s="24" customFormat="1" ht="15">
      <c r="A77" s="31"/>
      <c r="B77" s="54"/>
      <c r="C77" s="54"/>
      <c r="D77" s="43"/>
      <c r="E77" s="43"/>
      <c r="F77" s="61"/>
      <c r="G77" s="61"/>
      <c r="H77" s="61"/>
      <c r="I77" s="60"/>
    </row>
    <row r="78" spans="1:9" s="24" customFormat="1" ht="15">
      <c r="A78" s="22" t="s">
        <v>140</v>
      </c>
      <c r="B78" s="34"/>
      <c r="C78" s="34"/>
      <c r="F78" s="61">
        <f>F14+F29+F51+F65</f>
        <v>478749.2920000001</v>
      </c>
      <c r="G78" s="61">
        <f>G14+G29+G51+G65</f>
        <v>555720.76</v>
      </c>
      <c r="H78" s="17">
        <f>G78-F78</f>
        <v>76971.46799999994</v>
      </c>
      <c r="I78" s="60"/>
    </row>
    <row r="79" spans="1:9" s="24" customFormat="1" ht="15">
      <c r="A79" s="22" t="s">
        <v>141</v>
      </c>
      <c r="B79" s="34"/>
      <c r="C79" s="34"/>
      <c r="F79" s="61">
        <f>F19+F45+F60+F71+F76</f>
        <v>971583.7646999999</v>
      </c>
      <c r="G79" s="61">
        <f>G19+G45+G60+G71+G76</f>
        <v>1260150.1400000001</v>
      </c>
      <c r="H79" s="17">
        <f>G79-F79</f>
        <v>288566.3753000002</v>
      </c>
      <c r="I79" s="60"/>
    </row>
    <row r="80" spans="1:9" s="24" customFormat="1" ht="15">
      <c r="A80" s="22"/>
      <c r="B80" s="34"/>
      <c r="C80" s="34"/>
      <c r="F80" s="61"/>
      <c r="G80" s="61"/>
      <c r="H80" s="17"/>
      <c r="I80" s="60"/>
    </row>
    <row r="81" spans="1:9" s="24" customFormat="1" ht="15">
      <c r="A81" s="64" t="s">
        <v>58</v>
      </c>
      <c r="B81" s="64"/>
      <c r="C81" s="64"/>
      <c r="D81" s="64"/>
      <c r="E81" s="64"/>
      <c r="F81" s="64"/>
      <c r="G81" s="64"/>
      <c r="H81" s="64"/>
      <c r="I81" s="60"/>
    </row>
    <row r="82" spans="1:9" s="24" customFormat="1" ht="15">
      <c r="A82" s="31"/>
      <c r="B82" s="34"/>
      <c r="C82" s="34"/>
      <c r="D82" s="34"/>
      <c r="E82" s="34"/>
      <c r="F82" s="61"/>
      <c r="G82" s="61"/>
      <c r="H82" s="61"/>
      <c r="I82" s="60"/>
    </row>
    <row r="83" spans="1:6" ht="15">
      <c r="A83" s="25" t="s">
        <v>131</v>
      </c>
      <c r="C83" s="3"/>
      <c r="F83" s="4"/>
    </row>
    <row r="84" spans="1:6" ht="15">
      <c r="A84" s="15" t="s">
        <v>39</v>
      </c>
      <c r="C84" s="3"/>
      <c r="D84" s="44"/>
      <c r="E84" s="29"/>
      <c r="F84" s="4"/>
    </row>
    <row r="85" spans="1:8" ht="15">
      <c r="A85" s="33" t="s">
        <v>100</v>
      </c>
      <c r="B85" s="26" t="s">
        <v>99</v>
      </c>
      <c r="C85" s="3">
        <v>424</v>
      </c>
      <c r="D85" s="40">
        <v>249.8628</v>
      </c>
      <c r="E85" s="50">
        <v>248.67</v>
      </c>
      <c r="F85" s="7">
        <f aca="true" t="shared" si="10" ref="F85:F94">C85*D85</f>
        <v>105941.8272</v>
      </c>
      <c r="G85" s="16">
        <f aca="true" t="shared" si="11" ref="G85:G94">C85*E85</f>
        <v>105436.08</v>
      </c>
      <c r="H85" s="16">
        <f aca="true" t="shared" si="12" ref="H85:H94">G85-F85</f>
        <v>-505.747199999998</v>
      </c>
    </row>
    <row r="86" spans="1:8" ht="15">
      <c r="A86" s="33" t="s">
        <v>112</v>
      </c>
      <c r="B86" s="26" t="s">
        <v>113</v>
      </c>
      <c r="C86" s="3">
        <v>408</v>
      </c>
      <c r="D86" s="40">
        <v>15.3032</v>
      </c>
      <c r="E86" s="50">
        <v>43.57</v>
      </c>
      <c r="F86" s="7">
        <f t="shared" si="10"/>
        <v>6243.7056</v>
      </c>
      <c r="G86" s="16">
        <f t="shared" si="11"/>
        <v>17776.56</v>
      </c>
      <c r="H86" s="16">
        <f t="shared" si="12"/>
        <v>11532.8544</v>
      </c>
    </row>
    <row r="87" spans="1:8" ht="15">
      <c r="A87" s="5" t="s">
        <v>6</v>
      </c>
      <c r="B87" s="4" t="s">
        <v>8</v>
      </c>
      <c r="C87" s="2">
        <v>318</v>
      </c>
      <c r="D87" s="40">
        <v>114.2836</v>
      </c>
      <c r="E87" s="27">
        <v>103.03</v>
      </c>
      <c r="F87" s="7">
        <f t="shared" si="10"/>
        <v>36342.1848</v>
      </c>
      <c r="G87" s="16">
        <f t="shared" si="11"/>
        <v>32763.54</v>
      </c>
      <c r="H87" s="16">
        <f t="shared" si="12"/>
        <v>-3578.644800000002</v>
      </c>
    </row>
    <row r="88" spans="1:8" ht="15">
      <c r="A88" s="5" t="s">
        <v>7</v>
      </c>
      <c r="B88" s="4" t="s">
        <v>9</v>
      </c>
      <c r="C88" s="2">
        <v>414</v>
      </c>
      <c r="D88" s="40">
        <v>46.6973</v>
      </c>
      <c r="E88" s="50">
        <v>50.91</v>
      </c>
      <c r="F88" s="7">
        <f t="shared" si="10"/>
        <v>19332.6822</v>
      </c>
      <c r="G88" s="16">
        <f t="shared" si="11"/>
        <v>21076.739999999998</v>
      </c>
      <c r="H88" s="16">
        <f t="shared" si="12"/>
        <v>1744.0577999999987</v>
      </c>
    </row>
    <row r="89" spans="1:8" ht="15">
      <c r="A89" s="5" t="s">
        <v>104</v>
      </c>
      <c r="B89" s="4" t="s">
        <v>18</v>
      </c>
      <c r="C89" s="2">
        <v>423</v>
      </c>
      <c r="D89" s="40">
        <v>54.9692</v>
      </c>
      <c r="E89" s="50">
        <v>57.32</v>
      </c>
      <c r="F89" s="7">
        <f t="shared" si="10"/>
        <v>23251.9716</v>
      </c>
      <c r="G89" s="16">
        <f t="shared" si="11"/>
        <v>24246.36</v>
      </c>
      <c r="H89" s="16">
        <f t="shared" si="12"/>
        <v>994.3883999999998</v>
      </c>
    </row>
    <row r="90" spans="1:8" ht="15">
      <c r="A90" s="5" t="s">
        <v>95</v>
      </c>
      <c r="B90" s="4" t="s">
        <v>96</v>
      </c>
      <c r="C90" s="2">
        <v>300</v>
      </c>
      <c r="D90" s="40">
        <v>66.5767</v>
      </c>
      <c r="E90" s="50">
        <v>70.76</v>
      </c>
      <c r="F90" s="7">
        <f t="shared" si="10"/>
        <v>19973.010000000002</v>
      </c>
      <c r="G90" s="16">
        <f t="shared" si="11"/>
        <v>21228</v>
      </c>
      <c r="H90" s="16">
        <f t="shared" si="12"/>
        <v>1254.989999999998</v>
      </c>
    </row>
    <row r="91" spans="1:8" ht="15">
      <c r="A91" s="33" t="s">
        <v>97</v>
      </c>
      <c r="B91" s="26" t="s">
        <v>98</v>
      </c>
      <c r="C91" s="3">
        <v>300</v>
      </c>
      <c r="D91" s="40">
        <v>99.006</v>
      </c>
      <c r="E91" s="50">
        <v>126.68</v>
      </c>
      <c r="F91" s="7">
        <f t="shared" si="10"/>
        <v>29701.8</v>
      </c>
      <c r="G91" s="16">
        <f t="shared" si="11"/>
        <v>38004</v>
      </c>
      <c r="H91" s="16">
        <f t="shared" si="12"/>
        <v>8302.2</v>
      </c>
    </row>
    <row r="92" spans="1:8" ht="15">
      <c r="A92" s="33" t="s">
        <v>114</v>
      </c>
      <c r="B92" s="26" t="s">
        <v>115</v>
      </c>
      <c r="C92" s="3">
        <v>203</v>
      </c>
      <c r="D92" s="41">
        <v>44.09</v>
      </c>
      <c r="E92" s="51">
        <v>77.98</v>
      </c>
      <c r="F92" s="7">
        <f t="shared" si="10"/>
        <v>8950.27</v>
      </c>
      <c r="G92" s="16">
        <f t="shared" si="11"/>
        <v>15829.94</v>
      </c>
      <c r="H92" s="16">
        <f t="shared" si="12"/>
        <v>6879.67</v>
      </c>
    </row>
    <row r="93" spans="1:8" ht="15">
      <c r="A93" s="33" t="s">
        <v>125</v>
      </c>
      <c r="B93" s="26" t="s">
        <v>118</v>
      </c>
      <c r="C93" s="3">
        <v>413</v>
      </c>
      <c r="D93" s="41">
        <v>124.5785</v>
      </c>
      <c r="E93" s="51">
        <v>83.33</v>
      </c>
      <c r="F93" s="7">
        <f t="shared" si="10"/>
        <v>51450.9205</v>
      </c>
      <c r="G93" s="16">
        <f t="shared" si="11"/>
        <v>34415.29</v>
      </c>
      <c r="H93" s="16">
        <f t="shared" si="12"/>
        <v>-17035.6305</v>
      </c>
    </row>
    <row r="94" spans="1:8" ht="15">
      <c r="A94" s="33" t="s">
        <v>123</v>
      </c>
      <c r="B94" s="26" t="s">
        <v>124</v>
      </c>
      <c r="C94" s="3">
        <v>120</v>
      </c>
      <c r="D94" s="41">
        <v>27.75</v>
      </c>
      <c r="E94" s="51">
        <v>31.36</v>
      </c>
      <c r="F94" s="7">
        <f t="shared" si="10"/>
        <v>3330</v>
      </c>
      <c r="G94" s="16">
        <f t="shared" si="11"/>
        <v>3763.2</v>
      </c>
      <c r="H94" s="16">
        <f t="shared" si="12"/>
        <v>433.1999999999998</v>
      </c>
    </row>
    <row r="95" spans="1:8" ht="15">
      <c r="A95" s="31" t="s">
        <v>51</v>
      </c>
      <c r="B95" s="46"/>
      <c r="C95" s="46"/>
      <c r="D95" s="43"/>
      <c r="E95" s="23"/>
      <c r="F95" s="61">
        <f>SUM(F85:F94)</f>
        <v>304518.37189999997</v>
      </c>
      <c r="G95" s="61">
        <f>SUM(G85:G94)</f>
        <v>314539.70999999996</v>
      </c>
      <c r="H95" s="61">
        <f>SUM(H85:H94)</f>
        <v>10021.338099999997</v>
      </c>
    </row>
    <row r="96" spans="1:8" ht="15">
      <c r="A96" s="31"/>
      <c r="B96" s="37"/>
      <c r="C96" s="37"/>
      <c r="D96" s="43"/>
      <c r="E96" s="23"/>
      <c r="F96" s="61"/>
      <c r="G96" s="61"/>
      <c r="H96" s="61"/>
    </row>
    <row r="97" spans="1:8" ht="15">
      <c r="A97" s="25" t="s">
        <v>132</v>
      </c>
      <c r="B97" s="4"/>
      <c r="C97" s="2"/>
      <c r="D97" s="42"/>
      <c r="E97" s="27"/>
      <c r="G97" s="16"/>
      <c r="H97" s="16"/>
    </row>
    <row r="98" spans="1:6" ht="15">
      <c r="A98" s="15" t="s">
        <v>39</v>
      </c>
      <c r="C98" s="3"/>
      <c r="D98" s="44"/>
      <c r="E98" s="29"/>
      <c r="F98" s="4"/>
    </row>
    <row r="99" spans="1:8" ht="15">
      <c r="A99" s="13" t="s">
        <v>67</v>
      </c>
      <c r="B99" s="3" t="s">
        <v>68</v>
      </c>
      <c r="C99" s="3">
        <v>165</v>
      </c>
      <c r="D99" s="41">
        <v>80.659</v>
      </c>
      <c r="E99" s="9">
        <v>274.7</v>
      </c>
      <c r="F99" s="7">
        <f aca="true" t="shared" si="13" ref="F99:F104">C99*D99</f>
        <v>13308.735</v>
      </c>
      <c r="G99" s="16">
        <f aca="true" t="shared" si="14" ref="G99:G104">C99*E99</f>
        <v>45325.5</v>
      </c>
      <c r="H99" s="16">
        <f aca="true" t="shared" si="15" ref="H99:H104">G99-F99</f>
        <v>32016.765</v>
      </c>
    </row>
    <row r="100" spans="1:8" ht="15">
      <c r="A100" s="33" t="s">
        <v>105</v>
      </c>
      <c r="B100" s="26" t="s">
        <v>108</v>
      </c>
      <c r="C100" s="3">
        <v>120</v>
      </c>
      <c r="D100" s="41">
        <v>187.0181</v>
      </c>
      <c r="E100" s="9">
        <v>224.43</v>
      </c>
      <c r="F100" s="7">
        <f t="shared" si="13"/>
        <v>22442.172</v>
      </c>
      <c r="G100" s="16">
        <f t="shared" si="14"/>
        <v>26931.600000000002</v>
      </c>
      <c r="H100" s="16">
        <f t="shared" si="15"/>
        <v>4489.4280000000035</v>
      </c>
    </row>
    <row r="101" spans="1:8" ht="15">
      <c r="A101" s="33" t="s">
        <v>119</v>
      </c>
      <c r="B101" s="26" t="s">
        <v>120</v>
      </c>
      <c r="C101" s="3">
        <v>35</v>
      </c>
      <c r="D101" s="41">
        <v>77.49</v>
      </c>
      <c r="E101" s="9">
        <v>235.9</v>
      </c>
      <c r="F101" s="7">
        <f t="shared" si="13"/>
        <v>2712.1499999999996</v>
      </c>
      <c r="G101" s="16">
        <f t="shared" si="14"/>
        <v>8256.5</v>
      </c>
      <c r="H101" s="16">
        <f t="shared" si="15"/>
        <v>5544.35</v>
      </c>
    </row>
    <row r="102" spans="1:8" ht="15">
      <c r="A102" s="33" t="s">
        <v>106</v>
      </c>
      <c r="B102" s="26" t="s">
        <v>60</v>
      </c>
      <c r="C102" s="3">
        <v>308</v>
      </c>
      <c r="D102" s="41">
        <v>73.3532</v>
      </c>
      <c r="E102" s="9">
        <v>97.49</v>
      </c>
      <c r="F102" s="7">
        <f t="shared" si="13"/>
        <v>22592.7856</v>
      </c>
      <c r="G102" s="16">
        <f t="shared" si="14"/>
        <v>30026.92</v>
      </c>
      <c r="H102" s="16">
        <f t="shared" si="15"/>
        <v>7434.134399999999</v>
      </c>
    </row>
    <row r="103" spans="1:8" ht="15">
      <c r="A103" s="33" t="s">
        <v>107</v>
      </c>
      <c r="B103" s="26" t="s">
        <v>109</v>
      </c>
      <c r="C103" s="3">
        <v>201</v>
      </c>
      <c r="D103" s="41">
        <v>142.3502</v>
      </c>
      <c r="E103" s="9">
        <v>221.93</v>
      </c>
      <c r="F103" s="7">
        <f t="shared" si="13"/>
        <v>28612.3902</v>
      </c>
      <c r="G103" s="16">
        <f t="shared" si="14"/>
        <v>44607.93</v>
      </c>
      <c r="H103" s="16">
        <f t="shared" si="15"/>
        <v>15995.539799999999</v>
      </c>
    </row>
    <row r="104" spans="1:9" s="28" customFormat="1" ht="15">
      <c r="A104" s="5" t="s">
        <v>30</v>
      </c>
      <c r="B104" s="26" t="s">
        <v>25</v>
      </c>
      <c r="C104" s="3">
        <v>419</v>
      </c>
      <c r="D104" s="41">
        <v>95.1735</v>
      </c>
      <c r="E104" s="9">
        <v>140</v>
      </c>
      <c r="F104" s="7">
        <f t="shared" si="13"/>
        <v>39877.6965</v>
      </c>
      <c r="G104" s="16">
        <f t="shared" si="14"/>
        <v>58660</v>
      </c>
      <c r="H104" s="16">
        <f t="shared" si="15"/>
        <v>18782.3035</v>
      </c>
      <c r="I104" s="3"/>
    </row>
    <row r="105" spans="1:9" s="24" customFormat="1" ht="15">
      <c r="A105" s="31" t="s">
        <v>51</v>
      </c>
      <c r="B105" s="34"/>
      <c r="C105" s="34"/>
      <c r="D105" s="43"/>
      <c r="E105" s="23"/>
      <c r="F105" s="61">
        <f>SUM(F99:F104)</f>
        <v>129545.92929999999</v>
      </c>
      <c r="G105" s="61">
        <f>SUM(G99:G104)</f>
        <v>213808.45</v>
      </c>
      <c r="H105" s="61">
        <f>SUM(H99:H104)</f>
        <v>84262.5207</v>
      </c>
      <c r="I105" s="60"/>
    </row>
    <row r="106" spans="1:9" s="24" customFormat="1" ht="15">
      <c r="A106" s="31"/>
      <c r="B106" s="35"/>
      <c r="C106" s="35"/>
      <c r="D106" s="43"/>
      <c r="E106" s="35"/>
      <c r="F106" s="61"/>
      <c r="G106" s="61"/>
      <c r="H106" s="61"/>
      <c r="I106" s="60"/>
    </row>
    <row r="107" spans="1:9" s="24" customFormat="1" ht="15">
      <c r="A107" s="25" t="s">
        <v>65</v>
      </c>
      <c r="B107" s="35"/>
      <c r="C107" s="35"/>
      <c r="D107" s="43"/>
      <c r="E107" s="35"/>
      <c r="F107" s="61"/>
      <c r="G107" s="61"/>
      <c r="H107" s="61"/>
      <c r="I107" s="60"/>
    </row>
    <row r="108" spans="1:9" s="24" customFormat="1" ht="15">
      <c r="A108" s="15" t="s">
        <v>38</v>
      </c>
      <c r="B108" s="35"/>
      <c r="C108" s="35"/>
      <c r="D108" s="43"/>
      <c r="E108" s="35"/>
      <c r="F108" s="61"/>
      <c r="G108" s="61"/>
      <c r="H108" s="61"/>
      <c r="I108" s="60"/>
    </row>
    <row r="109" spans="1:9" s="24" customFormat="1" ht="15">
      <c r="A109" s="13" t="s">
        <v>61</v>
      </c>
      <c r="B109" s="11" t="s">
        <v>63</v>
      </c>
      <c r="C109" s="2">
        <v>1113</v>
      </c>
      <c r="D109" s="39">
        <v>29.8974</v>
      </c>
      <c r="E109" s="9">
        <v>41.65</v>
      </c>
      <c r="F109" s="7">
        <f aca="true" t="shared" si="16" ref="F109:F121">C109*D109</f>
        <v>33275.8062</v>
      </c>
      <c r="G109" s="16">
        <f aca="true" t="shared" si="17" ref="G109:G121">C109*E109</f>
        <v>46356.45</v>
      </c>
      <c r="H109" s="16">
        <f aca="true" t="shared" si="18" ref="H109:H121">G109-F109</f>
        <v>13080.643799999998</v>
      </c>
      <c r="I109" s="60"/>
    </row>
    <row r="110" spans="1:8" ht="15">
      <c r="A110" s="13" t="s">
        <v>91</v>
      </c>
      <c r="B110" s="11" t="s">
        <v>92</v>
      </c>
      <c r="C110" s="2">
        <v>658</v>
      </c>
      <c r="D110" s="39">
        <v>110.69</v>
      </c>
      <c r="E110" s="27">
        <v>116.01</v>
      </c>
      <c r="F110" s="7">
        <f>C110*D110</f>
        <v>72834.02</v>
      </c>
      <c r="G110" s="16">
        <f>C110*E110</f>
        <v>76334.58</v>
      </c>
      <c r="H110" s="16">
        <f t="shared" si="18"/>
        <v>3500.5599999999977</v>
      </c>
    </row>
    <row r="111" spans="1:9" s="24" customFormat="1" ht="15">
      <c r="A111" s="33" t="s">
        <v>75</v>
      </c>
      <c r="B111" s="11" t="s">
        <v>10</v>
      </c>
      <c r="C111" s="2">
        <v>673</v>
      </c>
      <c r="D111" s="39">
        <v>43.3812</v>
      </c>
      <c r="E111" s="9">
        <v>58.1</v>
      </c>
      <c r="F111" s="7">
        <f t="shared" si="16"/>
        <v>29195.547599999998</v>
      </c>
      <c r="G111" s="16">
        <f t="shared" si="17"/>
        <v>39101.3</v>
      </c>
      <c r="H111" s="16">
        <f t="shared" si="18"/>
        <v>9905.752400000005</v>
      </c>
      <c r="I111" s="60"/>
    </row>
    <row r="112" spans="1:9" s="24" customFormat="1" ht="15">
      <c r="A112" s="6" t="s">
        <v>34</v>
      </c>
      <c r="B112" s="4" t="s">
        <v>11</v>
      </c>
      <c r="C112" s="58">
        <v>602</v>
      </c>
      <c r="D112" s="42">
        <v>51.8514</v>
      </c>
      <c r="E112" s="27">
        <v>56.03</v>
      </c>
      <c r="F112" s="7">
        <f>C112*D112</f>
        <v>31214.5428</v>
      </c>
      <c r="G112" s="16">
        <f>C112*E112</f>
        <v>33730.06</v>
      </c>
      <c r="H112" s="16">
        <f t="shared" si="18"/>
        <v>2515.5171999999984</v>
      </c>
      <c r="I112" s="60"/>
    </row>
    <row r="113" spans="1:9" s="24" customFormat="1" ht="15">
      <c r="A113" t="s">
        <v>116</v>
      </c>
      <c r="B113" s="11" t="s">
        <v>117</v>
      </c>
      <c r="C113" s="2">
        <v>62</v>
      </c>
      <c r="D113" s="39">
        <v>49.89</v>
      </c>
      <c r="E113" s="9">
        <v>88.16</v>
      </c>
      <c r="F113" s="7">
        <f>C113*D113</f>
        <v>3093.18</v>
      </c>
      <c r="G113" s="16">
        <f>C113*E113</f>
        <v>5465.92</v>
      </c>
      <c r="H113" s="16">
        <f t="shared" si="18"/>
        <v>2372.7400000000002</v>
      </c>
      <c r="I113" s="60"/>
    </row>
    <row r="114" spans="1:9" s="24" customFormat="1" ht="15">
      <c r="A114" s="45" t="s">
        <v>78</v>
      </c>
      <c r="B114" s="11" t="s">
        <v>79</v>
      </c>
      <c r="C114" s="2">
        <v>587</v>
      </c>
      <c r="D114" s="39">
        <v>47.2144</v>
      </c>
      <c r="E114" s="9">
        <v>66.18</v>
      </c>
      <c r="F114" s="7">
        <f t="shared" si="16"/>
        <v>27714.852799999997</v>
      </c>
      <c r="G114" s="16">
        <f t="shared" si="17"/>
        <v>38847.66</v>
      </c>
      <c r="H114" s="16">
        <f t="shared" si="18"/>
        <v>11132.807200000007</v>
      </c>
      <c r="I114" s="60"/>
    </row>
    <row r="115" spans="1:9" s="24" customFormat="1" ht="15">
      <c r="A115" t="s">
        <v>121</v>
      </c>
      <c r="B115" s="11" t="s">
        <v>122</v>
      </c>
      <c r="C115" s="2">
        <v>181</v>
      </c>
      <c r="D115" s="42">
        <v>40.3816</v>
      </c>
      <c r="E115" s="9">
        <v>50.95</v>
      </c>
      <c r="F115" s="7">
        <f>C115*D115</f>
        <v>7309.0696</v>
      </c>
      <c r="G115" s="16">
        <f>C115*E115</f>
        <v>9221.95</v>
      </c>
      <c r="H115" s="16">
        <f t="shared" si="18"/>
        <v>1912.880400000001</v>
      </c>
      <c r="I115" s="60"/>
    </row>
    <row r="116" spans="1:9" s="24" customFormat="1" ht="15">
      <c r="A116" s="45" t="s">
        <v>82</v>
      </c>
      <c r="B116" s="11" t="s">
        <v>83</v>
      </c>
      <c r="C116" s="2">
        <v>745</v>
      </c>
      <c r="D116" s="39">
        <v>17.0918</v>
      </c>
      <c r="E116" s="9">
        <v>48.33</v>
      </c>
      <c r="F116" s="7">
        <f t="shared" si="16"/>
        <v>12733.391</v>
      </c>
      <c r="G116" s="16">
        <f t="shared" si="17"/>
        <v>36005.85</v>
      </c>
      <c r="H116" s="16">
        <f t="shared" si="18"/>
        <v>23272.459</v>
      </c>
      <c r="I116" s="60"/>
    </row>
    <row r="117" spans="1:8" ht="15">
      <c r="A117" s="5" t="s">
        <v>138</v>
      </c>
      <c r="B117" s="4" t="s">
        <v>90</v>
      </c>
      <c r="C117" s="2">
        <v>618</v>
      </c>
      <c r="D117" s="42">
        <v>125.88</v>
      </c>
      <c r="E117" s="27">
        <v>127.78</v>
      </c>
      <c r="F117" s="7">
        <f>C117*D117</f>
        <v>77793.84</v>
      </c>
      <c r="G117" s="16">
        <f>C117*E117</f>
        <v>78968.04</v>
      </c>
      <c r="H117" s="16">
        <f t="shared" si="18"/>
        <v>1174.199999999997</v>
      </c>
    </row>
    <row r="118" spans="1:8" ht="15">
      <c r="A118" s="5" t="s">
        <v>32</v>
      </c>
      <c r="B118" s="4" t="s">
        <v>33</v>
      </c>
      <c r="C118" s="2">
        <v>413</v>
      </c>
      <c r="D118" s="42">
        <v>141.625</v>
      </c>
      <c r="E118" s="27">
        <v>132.33</v>
      </c>
      <c r="F118" s="7">
        <f>C118*D118</f>
        <v>58491.125</v>
      </c>
      <c r="G118" s="16">
        <f>C118*E118</f>
        <v>54652.29000000001</v>
      </c>
      <c r="H118" s="16">
        <f t="shared" si="18"/>
        <v>-3838.834999999992</v>
      </c>
    </row>
    <row r="119" spans="1:9" s="24" customFormat="1" ht="15">
      <c r="A119" s="33" t="s">
        <v>76</v>
      </c>
      <c r="B119" s="11" t="s">
        <v>77</v>
      </c>
      <c r="C119" s="2">
        <v>589</v>
      </c>
      <c r="D119" s="39">
        <v>26.8498</v>
      </c>
      <c r="E119" s="9">
        <v>55.87</v>
      </c>
      <c r="F119" s="7">
        <f t="shared" si="16"/>
        <v>15814.5322</v>
      </c>
      <c r="G119" s="16">
        <f t="shared" si="17"/>
        <v>32907.43</v>
      </c>
      <c r="H119" s="16">
        <f t="shared" si="18"/>
        <v>17092.8978</v>
      </c>
      <c r="I119" s="60"/>
    </row>
    <row r="120" spans="1:9" s="24" customFormat="1" ht="15">
      <c r="A120" s="33" t="s">
        <v>53</v>
      </c>
      <c r="B120" s="11" t="s">
        <v>54</v>
      </c>
      <c r="C120" s="2">
        <v>824</v>
      </c>
      <c r="D120" s="39">
        <v>46.2332</v>
      </c>
      <c r="E120" s="9">
        <v>47.41</v>
      </c>
      <c r="F120" s="7">
        <f t="shared" si="16"/>
        <v>38096.1568</v>
      </c>
      <c r="G120" s="16">
        <f t="shared" si="17"/>
        <v>39065.84</v>
      </c>
      <c r="H120" s="16">
        <f t="shared" si="18"/>
        <v>969.6831999999995</v>
      </c>
      <c r="I120" s="60"/>
    </row>
    <row r="121" spans="1:9" s="24" customFormat="1" ht="15">
      <c r="A121" s="5" t="s">
        <v>139</v>
      </c>
      <c r="B121" s="4" t="s">
        <v>64</v>
      </c>
      <c r="C121" s="2">
        <v>928</v>
      </c>
      <c r="D121" s="42">
        <v>69.6492</v>
      </c>
      <c r="E121" s="27">
        <v>84.5</v>
      </c>
      <c r="F121" s="7">
        <f t="shared" si="16"/>
        <v>64634.457599999994</v>
      </c>
      <c r="G121" s="16">
        <f t="shared" si="17"/>
        <v>78416</v>
      </c>
      <c r="H121" s="16">
        <f t="shared" si="18"/>
        <v>13781.542400000006</v>
      </c>
      <c r="I121" s="60"/>
    </row>
    <row r="122" spans="1:9" s="24" customFormat="1" ht="15">
      <c r="A122" s="31" t="s">
        <v>50</v>
      </c>
      <c r="B122" s="35"/>
      <c r="C122" s="35"/>
      <c r="D122" s="43"/>
      <c r="E122" s="23"/>
      <c r="F122" s="61">
        <f>SUM(F109:F121)</f>
        <v>472200.5216</v>
      </c>
      <c r="G122" s="61">
        <f>SUM(G109:G121)</f>
        <v>569073.37</v>
      </c>
      <c r="H122" s="61">
        <f>SUM(H109:H121)</f>
        <v>96872.84840000002</v>
      </c>
      <c r="I122" s="60"/>
    </row>
    <row r="123" spans="1:9" s="24" customFormat="1" ht="15">
      <c r="A123" s="31"/>
      <c r="B123" s="38"/>
      <c r="C123" s="38"/>
      <c r="D123" s="43"/>
      <c r="E123" s="23"/>
      <c r="F123" s="61"/>
      <c r="G123" s="61"/>
      <c r="H123" s="61"/>
      <c r="I123" s="60"/>
    </row>
    <row r="124" spans="1:9" s="24" customFormat="1" ht="15">
      <c r="A124" s="15" t="s">
        <v>39</v>
      </c>
      <c r="C124" s="3"/>
      <c r="D124" s="41"/>
      <c r="E124" s="3"/>
      <c r="F124" s="7"/>
      <c r="G124" s="7"/>
      <c r="H124" s="7"/>
      <c r="I124" s="60"/>
    </row>
    <row r="125" spans="1:8" ht="15">
      <c r="A125" s="13" t="s">
        <v>93</v>
      </c>
      <c r="B125" s="26" t="s">
        <v>94</v>
      </c>
      <c r="C125" s="3">
        <v>1210</v>
      </c>
      <c r="D125" s="40">
        <v>123.39</v>
      </c>
      <c r="E125" s="50">
        <v>131.46</v>
      </c>
      <c r="F125" s="7">
        <f aca="true" t="shared" si="19" ref="F125:F133">C125*D125</f>
        <v>149301.9</v>
      </c>
      <c r="G125" s="16">
        <f aca="true" t="shared" si="20" ref="G125:G133">C125*E125</f>
        <v>159066.6</v>
      </c>
      <c r="H125" s="16">
        <f aca="true" t="shared" si="21" ref="H125:H133">G125-F125</f>
        <v>9764.700000000012</v>
      </c>
    </row>
    <row r="126" spans="1:9" s="24" customFormat="1" ht="15">
      <c r="A126" s="5" t="s">
        <v>86</v>
      </c>
      <c r="B126" s="4" t="s">
        <v>87</v>
      </c>
      <c r="C126" s="3">
        <v>534</v>
      </c>
      <c r="D126" s="40">
        <v>103.8002</v>
      </c>
      <c r="E126" s="27">
        <v>158.55</v>
      </c>
      <c r="F126" s="7">
        <f t="shared" si="19"/>
        <v>55429.3068</v>
      </c>
      <c r="G126" s="16">
        <f t="shared" si="20"/>
        <v>84665.70000000001</v>
      </c>
      <c r="H126" s="16">
        <f t="shared" si="21"/>
        <v>29236.393200000013</v>
      </c>
      <c r="I126" s="60"/>
    </row>
    <row r="127" spans="1:9" s="24" customFormat="1" ht="15">
      <c r="A127" s="5" t="s">
        <v>71</v>
      </c>
      <c r="B127" s="4" t="s">
        <v>72</v>
      </c>
      <c r="C127" s="3">
        <v>314</v>
      </c>
      <c r="D127" s="40">
        <v>162.9904</v>
      </c>
      <c r="E127" s="27">
        <v>201.99</v>
      </c>
      <c r="F127" s="7">
        <f t="shared" si="19"/>
        <v>51178.9856</v>
      </c>
      <c r="G127" s="16">
        <f t="shared" si="20"/>
        <v>63424.86</v>
      </c>
      <c r="H127" s="16">
        <f t="shared" si="21"/>
        <v>12245.8744</v>
      </c>
      <c r="I127" s="60"/>
    </row>
    <row r="128" spans="1:9" s="24" customFormat="1" ht="15">
      <c r="A128" s="5" t="s">
        <v>69</v>
      </c>
      <c r="B128" s="4" t="s">
        <v>70</v>
      </c>
      <c r="C128" s="3">
        <v>451</v>
      </c>
      <c r="D128" s="40">
        <v>231.6042</v>
      </c>
      <c r="E128" s="27">
        <v>290.69</v>
      </c>
      <c r="F128" s="7">
        <f t="shared" si="19"/>
        <v>104453.4942</v>
      </c>
      <c r="G128" s="16">
        <f t="shared" si="20"/>
        <v>131101.19</v>
      </c>
      <c r="H128" s="16">
        <f t="shared" si="21"/>
        <v>26647.6958</v>
      </c>
      <c r="I128" s="60"/>
    </row>
    <row r="129" spans="1:8" ht="15">
      <c r="A129" s="13" t="s">
        <v>88</v>
      </c>
      <c r="B129" s="26" t="s">
        <v>89</v>
      </c>
      <c r="C129" s="3">
        <v>171</v>
      </c>
      <c r="D129" s="40">
        <v>339.33</v>
      </c>
      <c r="E129" s="50">
        <v>348.29</v>
      </c>
      <c r="F129" s="7">
        <f t="shared" si="19"/>
        <v>58025.43</v>
      </c>
      <c r="G129" s="16">
        <f t="shared" si="20"/>
        <v>59557.590000000004</v>
      </c>
      <c r="H129" s="16">
        <f t="shared" si="21"/>
        <v>1532.1600000000035</v>
      </c>
    </row>
    <row r="130" spans="1:9" s="24" customFormat="1" ht="15">
      <c r="A130" s="5" t="s">
        <v>26</v>
      </c>
      <c r="B130" s="4" t="s">
        <v>21</v>
      </c>
      <c r="C130" s="3">
        <v>132</v>
      </c>
      <c r="D130" s="40">
        <v>62.66</v>
      </c>
      <c r="E130" s="27">
        <v>162.62</v>
      </c>
      <c r="F130" s="7">
        <f t="shared" si="19"/>
        <v>8271.119999999999</v>
      </c>
      <c r="G130" s="16">
        <f t="shared" si="20"/>
        <v>21465.84</v>
      </c>
      <c r="H130" s="16">
        <f t="shared" si="21"/>
        <v>13194.720000000001</v>
      </c>
      <c r="I130" s="60"/>
    </row>
    <row r="131" spans="1:9" s="24" customFormat="1" ht="15">
      <c r="A131" s="5" t="s">
        <v>52</v>
      </c>
      <c r="B131" s="4" t="s">
        <v>55</v>
      </c>
      <c r="C131" s="3">
        <v>172</v>
      </c>
      <c r="D131" s="40">
        <v>177.7541</v>
      </c>
      <c r="E131" s="27">
        <v>382.54</v>
      </c>
      <c r="F131" s="7">
        <f t="shared" si="19"/>
        <v>30573.7052</v>
      </c>
      <c r="G131" s="16">
        <f t="shared" si="20"/>
        <v>65796.88</v>
      </c>
      <c r="H131" s="16">
        <f t="shared" si="21"/>
        <v>35223.17480000001</v>
      </c>
      <c r="I131" s="60"/>
    </row>
    <row r="132" spans="1:8" ht="15">
      <c r="A132" s="13" t="s">
        <v>84</v>
      </c>
      <c r="B132" s="26" t="s">
        <v>85</v>
      </c>
      <c r="C132" s="3">
        <v>250</v>
      </c>
      <c r="D132" s="41">
        <v>290.29</v>
      </c>
      <c r="E132" s="51">
        <v>327.04</v>
      </c>
      <c r="F132" s="7">
        <f t="shared" si="19"/>
        <v>72572.5</v>
      </c>
      <c r="G132" s="16">
        <f t="shared" si="20"/>
        <v>81760</v>
      </c>
      <c r="H132" s="16">
        <f t="shared" si="21"/>
        <v>9187.5</v>
      </c>
    </row>
    <row r="133" spans="1:8" ht="15">
      <c r="A133" s="33" t="s">
        <v>80</v>
      </c>
      <c r="B133" s="26" t="s">
        <v>81</v>
      </c>
      <c r="C133" s="3">
        <v>200</v>
      </c>
      <c r="D133" s="41">
        <v>345.54</v>
      </c>
      <c r="E133" s="51">
        <v>390.3</v>
      </c>
      <c r="F133" s="7">
        <f t="shared" si="19"/>
        <v>69108</v>
      </c>
      <c r="G133" s="16">
        <f t="shared" si="20"/>
        <v>78060</v>
      </c>
      <c r="H133" s="16">
        <f t="shared" si="21"/>
        <v>8952</v>
      </c>
    </row>
    <row r="134" spans="1:9" s="24" customFormat="1" ht="15">
      <c r="A134" s="31" t="s">
        <v>51</v>
      </c>
      <c r="B134" s="38"/>
      <c r="C134" s="38"/>
      <c r="D134" s="43"/>
      <c r="E134" s="23"/>
      <c r="F134" s="61">
        <f>SUM(F125:F133)</f>
        <v>598914.4418</v>
      </c>
      <c r="G134" s="61">
        <f>SUM(G125:G133)</f>
        <v>744898.6600000001</v>
      </c>
      <c r="H134" s="61">
        <f>SUM(H125:H133)</f>
        <v>145984.21820000003</v>
      </c>
      <c r="I134" s="60"/>
    </row>
    <row r="135" spans="1:9" s="24" customFormat="1" ht="15">
      <c r="A135" s="31"/>
      <c r="B135" s="35"/>
      <c r="C135" s="35"/>
      <c r="D135" s="43"/>
      <c r="E135" s="35"/>
      <c r="F135" s="61"/>
      <c r="G135" s="61"/>
      <c r="H135" s="61"/>
      <c r="I135" s="60"/>
    </row>
    <row r="136" spans="1:9" s="24" customFormat="1" ht="15">
      <c r="A136" s="25" t="s">
        <v>66</v>
      </c>
      <c r="B136" s="35"/>
      <c r="C136" s="35"/>
      <c r="D136" s="43"/>
      <c r="E136" s="35"/>
      <c r="F136" s="61"/>
      <c r="G136" s="61"/>
      <c r="H136" s="61"/>
      <c r="I136" s="60"/>
    </row>
    <row r="137" spans="1:9" s="24" customFormat="1" ht="15">
      <c r="A137" s="15" t="s">
        <v>38</v>
      </c>
      <c r="B137" s="35"/>
      <c r="C137" s="35"/>
      <c r="D137" s="43"/>
      <c r="E137" s="35"/>
      <c r="F137" s="61"/>
      <c r="G137" s="61"/>
      <c r="H137" s="61"/>
      <c r="I137" s="60"/>
    </row>
    <row r="138" spans="1:9" s="24" customFormat="1" ht="15">
      <c r="A138" s="6" t="s">
        <v>34</v>
      </c>
      <c r="B138" s="4" t="s">
        <v>11</v>
      </c>
      <c r="C138" s="8">
        <v>402</v>
      </c>
      <c r="D138" s="42">
        <v>49.42</v>
      </c>
      <c r="E138" s="27">
        <v>56.03</v>
      </c>
      <c r="F138" s="7">
        <f>C138*D138</f>
        <v>19866.84</v>
      </c>
      <c r="G138" s="16">
        <f>C138*E138</f>
        <v>22524.06</v>
      </c>
      <c r="H138" s="16">
        <f>G138-F138</f>
        <v>2657.220000000001</v>
      </c>
      <c r="I138" s="60"/>
    </row>
    <row r="139" spans="1:10" s="24" customFormat="1" ht="15">
      <c r="A139" s="6" t="s">
        <v>73</v>
      </c>
      <c r="B139" s="4" t="s">
        <v>74</v>
      </c>
      <c r="C139" s="3">
        <v>21</v>
      </c>
      <c r="D139" s="41">
        <v>832</v>
      </c>
      <c r="E139" s="9">
        <v>940</v>
      </c>
      <c r="F139" s="7">
        <f>C139*D139</f>
        <v>17472</v>
      </c>
      <c r="G139" s="16">
        <f>C139*E139</f>
        <v>19740</v>
      </c>
      <c r="H139" s="7">
        <f>G139-F139</f>
        <v>2268</v>
      </c>
      <c r="I139" s="60"/>
      <c r="J139" s="30"/>
    </row>
    <row r="140" spans="1:9" s="24" customFormat="1" ht="15">
      <c r="A140" s="5" t="s">
        <v>62</v>
      </c>
      <c r="B140" s="4" t="s">
        <v>36</v>
      </c>
      <c r="C140" s="2">
        <v>635</v>
      </c>
      <c r="D140" s="42">
        <v>93.1886</v>
      </c>
      <c r="E140" s="27">
        <v>117.31</v>
      </c>
      <c r="F140" s="7">
        <f>C140*D140</f>
        <v>59174.761</v>
      </c>
      <c r="G140" s="16">
        <f>C140*E140</f>
        <v>74491.85</v>
      </c>
      <c r="H140" s="7">
        <f>G140-F140</f>
        <v>15317.089000000007</v>
      </c>
      <c r="I140" s="60"/>
    </row>
    <row r="141" spans="1:9" s="24" customFormat="1" ht="15">
      <c r="A141" s="31" t="s">
        <v>50</v>
      </c>
      <c r="B141" s="35"/>
      <c r="C141" s="35"/>
      <c r="D141" s="43"/>
      <c r="E141" s="23"/>
      <c r="F141" s="61">
        <f>SUM(F138:F140)</f>
        <v>96513.601</v>
      </c>
      <c r="G141" s="61">
        <f>SUM(G138:G140)</f>
        <v>116755.91</v>
      </c>
      <c r="H141" s="61">
        <f>SUM(H139:H140)</f>
        <v>17585.089000000007</v>
      </c>
      <c r="I141" s="60"/>
    </row>
    <row r="142" spans="1:9" s="24" customFormat="1" ht="15">
      <c r="A142" s="31"/>
      <c r="B142" s="35"/>
      <c r="C142" s="35"/>
      <c r="D142" s="43"/>
      <c r="E142" s="35"/>
      <c r="F142" s="61"/>
      <c r="G142" s="61"/>
      <c r="H142" s="61"/>
      <c r="I142" s="60"/>
    </row>
    <row r="143" spans="1:9" ht="15">
      <c r="A143" s="15" t="s">
        <v>39</v>
      </c>
      <c r="B143" s="2"/>
      <c r="C143" s="2"/>
      <c r="D143" s="39"/>
      <c r="E143" s="27"/>
      <c r="F143" s="12"/>
      <c r="G143" s="16"/>
      <c r="H143" s="16"/>
      <c r="I143" s="11"/>
    </row>
    <row r="144" spans="1:9" s="24" customFormat="1" ht="15">
      <c r="A144" s="13" t="s">
        <v>67</v>
      </c>
      <c r="B144" s="3" t="s">
        <v>68</v>
      </c>
      <c r="C144" s="3">
        <v>25</v>
      </c>
      <c r="D144" s="41">
        <v>195.7599</v>
      </c>
      <c r="E144" s="9">
        <v>274.7</v>
      </c>
      <c r="F144" s="7">
        <f>C144*D144</f>
        <v>4893.9974999999995</v>
      </c>
      <c r="G144" s="16">
        <f>C144*E144</f>
        <v>6867.5</v>
      </c>
      <c r="H144" s="16">
        <f>G144-F144</f>
        <v>1973.5025000000005</v>
      </c>
      <c r="I144" s="60"/>
    </row>
    <row r="145" spans="1:9" ht="15">
      <c r="A145" s="31" t="s">
        <v>51</v>
      </c>
      <c r="B145" s="19"/>
      <c r="C145" s="19"/>
      <c r="D145" s="20"/>
      <c r="E145" s="23"/>
      <c r="F145" s="61">
        <f>SUM(F144:F144)</f>
        <v>4893.9974999999995</v>
      </c>
      <c r="G145" s="61">
        <f>SUM(G144:G144)</f>
        <v>6867.5</v>
      </c>
      <c r="H145" s="61">
        <f>SUM(H144:H144)</f>
        <v>1973.5025000000005</v>
      </c>
      <c r="I145" s="11"/>
    </row>
    <row r="146" spans="1:9" s="24" customFormat="1" ht="15">
      <c r="A146" s="31"/>
      <c r="B146" s="47"/>
      <c r="C146" s="47"/>
      <c r="D146" s="47"/>
      <c r="E146" s="47"/>
      <c r="F146" s="61"/>
      <c r="G146" s="61"/>
      <c r="H146" s="61"/>
      <c r="I146" s="60"/>
    </row>
    <row r="147" spans="1:8" ht="15">
      <c r="A147" s="22" t="s">
        <v>140</v>
      </c>
      <c r="B147" s="32"/>
      <c r="C147" s="18"/>
      <c r="D147" s="24"/>
      <c r="E147" s="24"/>
      <c r="F147" s="61">
        <f>F122+F141</f>
        <v>568714.1226</v>
      </c>
      <c r="G147" s="61">
        <f>G122+G141</f>
        <v>685829.28</v>
      </c>
      <c r="H147" s="61">
        <f>H122+H141</f>
        <v>114457.93740000002</v>
      </c>
    </row>
    <row r="148" spans="1:8" ht="15">
      <c r="A148" s="22" t="s">
        <v>141</v>
      </c>
      <c r="B148" s="32"/>
      <c r="C148" s="18"/>
      <c r="D148" s="24"/>
      <c r="E148" s="24"/>
      <c r="F148" s="61">
        <f>F95+F105+F134+F145</f>
        <v>1037872.7405000001</v>
      </c>
      <c r="G148" s="61">
        <f>G95+G105+G134+G145</f>
        <v>1280114.32</v>
      </c>
      <c r="H148" s="17">
        <f>G148-F148</f>
        <v>242241.5795</v>
      </c>
    </row>
  </sheetData>
  <sheetProtection/>
  <mergeCells count="3">
    <mergeCell ref="A1:H1"/>
    <mergeCell ref="A81:H81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79" max="7" man="1"/>
    <brk id="122" max="7" man="1"/>
  </rowBreaks>
  <ignoredErrors>
    <ignoredError sqref="H29 H19 H51 H141 H145 H60 H65 F18:G18 H71 H45 H76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2021-05-01T11:23:07Z</dcterms:modified>
  <cp:category/>
  <cp:version/>
  <cp:contentType/>
  <cp:contentStatus/>
</cp:coreProperties>
</file>