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'Sheet1'!$A$4:$H$182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<sst xmlns="http://schemas.openxmlformats.org/spreadsheetml/2006/main" count="233" uniqueCount="139">
  <si>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</si>
  <si>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</si>
  <si>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</si>
  <si>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</si>
  <si>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</si>
  <si>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</si>
  <si>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</si>
  <si>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</si>
  <si>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ISHARES GLOBAL ENERGY ETF</t>
  </si>
  <si>
    <t>CVX</t>
  </si>
  <si>
    <t>CSCO</t>
  </si>
  <si>
    <t>IXC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</si>
  <si>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</si>
  <si>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</si>
  <si>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</si>
  <si>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</si>
  <si>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</si>
  <si>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</si>
  <si>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</si>
  <si>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</si>
  <si>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</si>
  <si>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</si>
  <si>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</si>
  <si>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</si>
  <si>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</si>
  <si>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</si>
  <si>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</si>
  <si>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</si>
  <si>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</si>
  <si>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</si>
  <si>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</si>
  <si>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</si>
  <si>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</si>
  <si>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</si>
  <si>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BANK OF NOVA SCOTIA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</si>
  <si>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</si>
  <si>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</si>
  <si>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</si>
  <si>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</si>
  <si>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</si>
  <si>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</si>
  <si>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</si>
  <si>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</si>
  <si>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</si>
  <si>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</si>
  <si>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</si>
  <si>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</si>
  <si>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</si>
  <si>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</si>
  <si>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</si>
  <si>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</si>
  <si>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</si>
  <si>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SMUCKER J M COMPANY</t>
  </si>
  <si>
    <t>HRL</t>
  </si>
  <si>
    <t>SJM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</si>
  <si>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</si>
  <si>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</si>
  <si>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</si>
  <si>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</si>
  <si>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</si>
  <si>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</si>
  <si>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</si>
  <si>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</si>
  <si>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</si>
  <si>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</si>
  <si>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</si>
  <si>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</si>
  <si>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</si>
  <si>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</si>
  <si>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</si>
  <si>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</si>
  <si>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</si>
  <si>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</si>
  <si>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</si>
  <si>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</si>
  <si>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</si>
  <si>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THE TORONTO-DOMINION BANK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</si>
  <si>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</si>
  <si>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</si>
  <si>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</si>
  <si>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</si>
  <si>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</si>
  <si>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</si>
  <si>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</si>
  <si>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ILLINOIS TOOL WORKS</t>
  </si>
  <si>
    <t>ITW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</si>
  <si>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</si>
  <si>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</si>
  <si>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</si>
  <si>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</si>
  <si>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</si>
  <si>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</si>
  <si>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</si>
  <si>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</si>
  <si>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</si>
  <si>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</si>
  <si>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</si>
  <si>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KFY</t>
  </si>
  <si>
    <t>BROOKFIELD INFRASTRUCTURE PARTNERS</t>
  </si>
  <si>
    <t>BIP.UN</t>
  </si>
  <si>
    <t>UNITED TECHNOLOGIES</t>
  </si>
  <si>
    <t>UTX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</si>
  <si>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</si>
  <si>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</si>
  <si>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</si>
  <si>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</si>
  <si>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</si>
  <si>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</si>
  <si>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</si>
  <si>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</si>
  <si>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</si>
  <si>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</si>
  <si>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</si>
  <si>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</si>
  <si>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</si>
  <si>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</si>
  <si>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</si>
  <si>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</si>
  <si>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</si>
  <si>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</si>
  <si>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 xml:space="preserve">MA U.S. 10/18/19 250 CALL </t>
  </si>
  <si>
    <t>MSFT U.S. 09/20/19 135 CALL</t>
  </si>
  <si>
    <t xml:space="preserve">MSFT U.S. 09/20/19 115 PUT </t>
  </si>
  <si>
    <t>MSFT U.S. 09/20/19 125 PUT</t>
  </si>
  <si>
    <t>GS U.S. 10/18/19 190 PUT</t>
  </si>
  <si>
    <t>GS U.S. 10/18/19 210 PUT</t>
  </si>
  <si>
    <t>CVX U.S. 09/20/19 135 CALL</t>
  </si>
  <si>
    <t xml:space="preserve">NKE U.S. 09/20/19 92.50 CALL </t>
  </si>
  <si>
    <t xml:space="preserve">CVX U.S. 09/20/19 130.00 CALL </t>
  </si>
  <si>
    <t xml:space="preserve">CNR 09/20/19 125.00 CALL </t>
  </si>
  <si>
    <t>MSCI U.S. 09/20/19 210 CALL</t>
  </si>
  <si>
    <t>MSCI U.S. 09/20/19 220 CALL</t>
  </si>
  <si>
    <t>KORN FERRY</t>
  </si>
  <si>
    <t>FFJ PORTFOLIO AS AT JULY 31, 2019</t>
  </si>
  <si>
    <t>Quantity as at JULY 31, 2019</t>
  </si>
  <si>
    <t>Market Price as at JULY 31, 2019</t>
  </si>
  <si>
    <t>Book Value as at JULY 31, 2019</t>
  </si>
  <si>
    <t>Market Value as at JULY 31, 2019</t>
  </si>
  <si>
    <t>Variance Book Value and Market Value as at JULY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</si>
</sst>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64" fontId="37" fillId="0" borderId="0" xfId="0" applyNumberFormat="1" applyFont="1" applyAlignment="1">
      <alignment horizontal="center" wrapText="1"/>
    </xf>
    <xf numFmtId="8" fontId="37" fillId="0" borderId="0" xfId="0" applyNumberFormat="1" applyFont="1" applyAlignment="1">
      <alignment horizontal="center"/>
    </xf>
    <xf numFmtId="8" fontId="37" fillId="0" borderId="0" xfId="0" applyNumberFormat="1" applyFont="1" applyAlignment="1">
      <alignment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8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7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  <xf numFmtId="8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 wrapText="1"/>
    </xf>
    <xf numFmtId="165" fontId="37" fillId="0" borderId="0" xfId="0" applyNumberFormat="1" applyFont="1" applyAlignment="1">
      <alignment/>
    </xf>
    <xf numFmtId="164" fontId="0" fillId="0" borderId="0" xfId="0" applyNumberFormat="1" applyAlignment="1">
      <alignment horizontal="center" wrapText="1"/>
    </xf>
    <xf numFmtId="8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2"/>
  <sheetViews>
    <sheetView tabSelected="1" zoomScalePageLayoutView="0" workbookViewId="0" topLeftCell="A137">
      <selection activeCell="K83" sqref="K83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61" t="s">
        <v>133</v>
      </c>
      <c r="B1" s="61"/>
      <c r="C1" s="61"/>
      <c r="D1" s="61"/>
      <c r="E1" s="61"/>
      <c r="F1" s="61"/>
      <c r="G1" s="61"/>
      <c r="H1" s="61"/>
    </row>
    <row r="2" spans="1:8" ht="15">
      <c r="A2" s="25"/>
      <c r="B2" s="35"/>
      <c r="C2" s="25"/>
      <c r="D2" s="25"/>
      <c r="E2" s="25"/>
      <c r="F2" s="53"/>
      <c r="G2" s="53"/>
      <c r="H2" s="23"/>
    </row>
    <row r="3" spans="1:9" ht="45" customHeight="1">
      <c r="A3" s="1"/>
      <c r="B3" s="20" t="s">
        <v>1</v>
      </c>
      <c r="C3" s="20" t="s">
        <v>134</v>
      </c>
      <c r="D3" s="20" t="s">
        <v>0</v>
      </c>
      <c r="E3" s="20" t="s">
        <v>135</v>
      </c>
      <c r="F3" s="18" t="s">
        <v>136</v>
      </c>
      <c r="G3" s="18" t="s">
        <v>137</v>
      </c>
      <c r="H3" s="18" t="s">
        <v>138</v>
      </c>
      <c r="I3" s="9"/>
    </row>
    <row r="4" spans="1:9" ht="15">
      <c r="A4" s="26" t="s">
        <v>41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42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34</v>
      </c>
      <c r="B6" s="13" t="s">
        <v>35</v>
      </c>
      <c r="C6" s="2">
        <v>748</v>
      </c>
      <c r="D6" s="43">
        <v>74.3849</v>
      </c>
      <c r="E6" s="28">
        <v>70.46</v>
      </c>
      <c r="F6" s="7">
        <f aca="true" t="shared" si="0" ref="F6:F11">C6*D6</f>
        <v>55639.9052</v>
      </c>
      <c r="G6" s="17">
        <f aca="true" t="shared" si="1" ref="G6:G11">C6*E6</f>
        <v>52704.079999999994</v>
      </c>
      <c r="H6" s="17">
        <f aca="true" t="shared" si="2" ref="H6:H14">G6-F6</f>
        <v>-2935.8252000000066</v>
      </c>
      <c r="I6" s="12"/>
    </row>
    <row r="7" spans="1:9" ht="15" customHeight="1">
      <c r="A7" s="5" t="s">
        <v>2</v>
      </c>
      <c r="B7" s="4" t="s">
        <v>12</v>
      </c>
      <c r="C7" s="2">
        <v>800</v>
      </c>
      <c r="D7" s="43">
        <v>50.0407</v>
      </c>
      <c r="E7" s="28">
        <v>59.64</v>
      </c>
      <c r="F7" s="7">
        <f t="shared" si="0"/>
        <v>40032.56</v>
      </c>
      <c r="G7" s="17">
        <f t="shared" si="1"/>
        <v>47712</v>
      </c>
      <c r="H7" s="17">
        <f t="shared" si="2"/>
        <v>7679.440000000002</v>
      </c>
      <c r="I7" s="12"/>
    </row>
    <row r="8" spans="1:9" ht="15" customHeight="1">
      <c r="A8" s="6" t="s">
        <v>38</v>
      </c>
      <c r="B8" s="4" t="s">
        <v>13</v>
      </c>
      <c r="C8" s="8">
        <v>196</v>
      </c>
      <c r="D8" s="43">
        <v>12.3699</v>
      </c>
      <c r="E8" s="28">
        <v>64.67</v>
      </c>
      <c r="F8" s="7">
        <f t="shared" si="0"/>
        <v>2424.5004</v>
      </c>
      <c r="G8" s="17">
        <f t="shared" si="1"/>
        <v>12675.32</v>
      </c>
      <c r="H8" s="17">
        <f t="shared" si="2"/>
        <v>10250.819599999999</v>
      </c>
      <c r="I8" s="12"/>
    </row>
    <row r="9" spans="1:9" ht="15" customHeight="1">
      <c r="A9" s="6" t="s">
        <v>3</v>
      </c>
      <c r="B9" s="4" t="s">
        <v>14</v>
      </c>
      <c r="C9" s="8">
        <v>3</v>
      </c>
      <c r="D9" s="43">
        <v>25.82</v>
      </c>
      <c r="E9" s="28">
        <v>50.12</v>
      </c>
      <c r="F9" s="7">
        <f t="shared" si="0"/>
        <v>77.46000000000001</v>
      </c>
      <c r="G9" s="17">
        <f t="shared" si="1"/>
        <v>150.35999999999999</v>
      </c>
      <c r="H9" s="17">
        <f t="shared" si="2"/>
        <v>72.89999999999998</v>
      </c>
      <c r="I9" s="12"/>
    </row>
    <row r="10" spans="1:9" ht="15" customHeight="1">
      <c r="A10" s="6" t="s">
        <v>4</v>
      </c>
      <c r="B10" s="4" t="s">
        <v>15</v>
      </c>
      <c r="C10" s="8">
        <v>7</v>
      </c>
      <c r="D10" s="43">
        <v>22.1</v>
      </c>
      <c r="E10" s="28">
        <v>25.55</v>
      </c>
      <c r="F10" s="7">
        <f t="shared" si="0"/>
        <v>154.70000000000002</v>
      </c>
      <c r="G10" s="17">
        <f t="shared" si="1"/>
        <v>178.85</v>
      </c>
      <c r="H10" s="17">
        <f t="shared" si="2"/>
        <v>24.149999999999977</v>
      </c>
      <c r="I10" s="12"/>
    </row>
    <row r="11" spans="1:9" ht="15" customHeight="1">
      <c r="A11" s="6" t="s">
        <v>5</v>
      </c>
      <c r="B11" s="4" t="s">
        <v>16</v>
      </c>
      <c r="C11" s="2">
        <v>1129</v>
      </c>
      <c r="D11" s="43">
        <v>28.2171</v>
      </c>
      <c r="E11" s="28">
        <v>32.39</v>
      </c>
      <c r="F11" s="7">
        <f t="shared" si="0"/>
        <v>31857.1059</v>
      </c>
      <c r="G11" s="17">
        <f t="shared" si="1"/>
        <v>36568.31</v>
      </c>
      <c r="H11" s="17">
        <f t="shared" si="2"/>
        <v>4711.204099999999</v>
      </c>
      <c r="I11" s="12"/>
    </row>
    <row r="12" spans="1:9" s="25" customFormat="1" ht="15" customHeight="1">
      <c r="A12" s="34" t="s">
        <v>57</v>
      </c>
      <c r="B12" s="22"/>
      <c r="C12" s="20"/>
      <c r="D12" s="57"/>
      <c r="E12" s="24"/>
      <c r="F12" s="53">
        <f>SUM(F6:F11)</f>
        <v>130186.23150000001</v>
      </c>
      <c r="G12" s="53">
        <f>SUM(G6:G11)</f>
        <v>149988.91999999998</v>
      </c>
      <c r="H12" s="18">
        <f t="shared" si="2"/>
        <v>19802.688499999975</v>
      </c>
      <c r="I12" s="20"/>
    </row>
    <row r="13" spans="1:9" ht="15" customHeight="1">
      <c r="A13" s="6" t="s">
        <v>17</v>
      </c>
      <c r="B13" s="4"/>
      <c r="C13" s="2"/>
      <c r="D13" s="43"/>
      <c r="E13" s="11"/>
      <c r="F13" s="17">
        <v>675.36</v>
      </c>
      <c r="G13" s="17">
        <f>F13</f>
        <v>675.36</v>
      </c>
      <c r="H13" s="17">
        <f t="shared" si="2"/>
        <v>0</v>
      </c>
      <c r="I13" s="37"/>
    </row>
    <row r="14" spans="1:9" ht="15">
      <c r="A14" s="34" t="s">
        <v>58</v>
      </c>
      <c r="B14" s="2"/>
      <c r="C14" s="20"/>
      <c r="D14" s="43"/>
      <c r="E14" s="19"/>
      <c r="F14" s="18">
        <f>F12+F13</f>
        <v>130861.59150000001</v>
      </c>
      <c r="G14" s="18">
        <f>G12+G13</f>
        <v>150664.27999999997</v>
      </c>
      <c r="H14" s="18">
        <f t="shared" si="2"/>
        <v>19802.68849999996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43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9</v>
      </c>
      <c r="C17" s="2">
        <v>913</v>
      </c>
      <c r="D17" s="44">
        <v>112.2688</v>
      </c>
      <c r="E17" s="28">
        <v>123.13</v>
      </c>
      <c r="F17" s="7">
        <f>C17*D17</f>
        <v>102501.4144</v>
      </c>
      <c r="G17" s="17">
        <f>C17*E17</f>
        <v>112417.69</v>
      </c>
      <c r="H17" s="17">
        <f aca="true" t="shared" si="3" ref="H17:H27">G17-F17</f>
        <v>9916.275600000008</v>
      </c>
      <c r="I17" s="12"/>
    </row>
    <row r="18" spans="1:9" ht="15">
      <c r="A18" t="s">
        <v>126</v>
      </c>
      <c r="B18" s="4"/>
      <c r="C18" s="2">
        <v>-9</v>
      </c>
      <c r="D18" s="59">
        <v>2.21</v>
      </c>
      <c r="E18" s="59">
        <v>0.15</v>
      </c>
      <c r="F18" s="13">
        <v>-1967.73</v>
      </c>
      <c r="G18" s="13">
        <v>-135</v>
      </c>
      <c r="H18" s="17">
        <f t="shared" si="3"/>
        <v>1832.73</v>
      </c>
      <c r="I18" s="12"/>
    </row>
    <row r="19" spans="1:9" ht="15">
      <c r="A19" s="5" t="s">
        <v>7</v>
      </c>
      <c r="B19" s="4" t="s">
        <v>10</v>
      </c>
      <c r="C19" s="2">
        <v>811</v>
      </c>
      <c r="D19" s="44">
        <v>19.5126</v>
      </c>
      <c r="E19" s="28">
        <v>55.4</v>
      </c>
      <c r="F19" s="7">
        <f>C19*D19</f>
        <v>15824.718599999998</v>
      </c>
      <c r="G19" s="17">
        <f>C19*E19</f>
        <v>44929.4</v>
      </c>
      <c r="H19" s="17">
        <f t="shared" si="3"/>
        <v>29104.6814</v>
      </c>
      <c r="I19" s="12"/>
    </row>
    <row r="20" spans="1:9" ht="15">
      <c r="A20" t="s">
        <v>124</v>
      </c>
      <c r="B20" s="4"/>
      <c r="C20" s="12">
        <v>1</v>
      </c>
      <c r="D20" s="13">
        <v>7.9</v>
      </c>
      <c r="E20" s="4">
        <v>1.5</v>
      </c>
      <c r="F20" s="13">
        <v>801.24</v>
      </c>
      <c r="G20" s="13">
        <v>150</v>
      </c>
      <c r="H20" s="17">
        <f t="shared" si="3"/>
        <v>-651.24</v>
      </c>
      <c r="I20" s="12"/>
    </row>
    <row r="21" spans="1:9" ht="15">
      <c r="A21" t="s">
        <v>125</v>
      </c>
      <c r="B21" s="4"/>
      <c r="C21" s="12">
        <v>-1</v>
      </c>
      <c r="D21" s="13">
        <v>16.25</v>
      </c>
      <c r="E21" s="4">
        <v>5.4</v>
      </c>
      <c r="F21" s="13">
        <v>-1613.72</v>
      </c>
      <c r="G21" s="13">
        <v>-540</v>
      </c>
      <c r="H21" s="17">
        <f t="shared" si="3"/>
        <v>1073.72</v>
      </c>
      <c r="I21" s="12"/>
    </row>
    <row r="22" spans="1:9" ht="15">
      <c r="A22" s="5" t="s">
        <v>8</v>
      </c>
      <c r="B22" s="4" t="s">
        <v>11</v>
      </c>
      <c r="C22" s="2">
        <v>30</v>
      </c>
      <c r="D22" s="44">
        <v>34.5287</v>
      </c>
      <c r="E22" s="28">
        <v>31.45</v>
      </c>
      <c r="F22" s="7">
        <f>C22*D22</f>
        <v>1035.861</v>
      </c>
      <c r="G22" s="17">
        <f>C22*E22</f>
        <v>943.5</v>
      </c>
      <c r="H22" s="17">
        <f t="shared" si="3"/>
        <v>-92.3610000000001</v>
      </c>
      <c r="I22" s="12"/>
    </row>
    <row r="23" spans="1:9" ht="15">
      <c r="A23" s="5" t="s">
        <v>132</v>
      </c>
      <c r="B23" s="4" t="s">
        <v>97</v>
      </c>
      <c r="C23" s="2">
        <v>300</v>
      </c>
      <c r="D23" s="44">
        <v>50.1289</v>
      </c>
      <c r="E23" s="28">
        <v>39.33</v>
      </c>
      <c r="F23" s="7">
        <v>15048.66</v>
      </c>
      <c r="G23" s="17">
        <f>C23*E23</f>
        <v>11799</v>
      </c>
      <c r="H23" s="17">
        <f t="shared" si="3"/>
        <v>-3249.66</v>
      </c>
      <c r="I23" s="12"/>
    </row>
    <row r="24" spans="1:9" ht="15">
      <c r="A24" t="s">
        <v>130</v>
      </c>
      <c r="B24" s="4"/>
      <c r="C24" s="2">
        <v>-1</v>
      </c>
      <c r="D24" s="44">
        <v>21.2</v>
      </c>
      <c r="E24" s="28">
        <v>35.4</v>
      </c>
      <c r="F24" s="7">
        <v>-2108.71</v>
      </c>
      <c r="G24" s="17">
        <v>-3540</v>
      </c>
      <c r="H24" s="17">
        <f t="shared" si="3"/>
        <v>-1431.29</v>
      </c>
      <c r="I24" s="12"/>
    </row>
    <row r="25" spans="1:9" ht="15">
      <c r="A25" t="s">
        <v>131</v>
      </c>
      <c r="B25" s="4"/>
      <c r="C25" s="2">
        <v>1</v>
      </c>
      <c r="D25" s="44">
        <v>16.5</v>
      </c>
      <c r="E25" s="28">
        <v>23.1</v>
      </c>
      <c r="F25" s="7">
        <v>1661.24</v>
      </c>
      <c r="G25" s="17">
        <v>2310</v>
      </c>
      <c r="H25" s="17">
        <f t="shared" si="3"/>
        <v>648.76</v>
      </c>
      <c r="I25" s="12"/>
    </row>
    <row r="26" spans="1:9" ht="15">
      <c r="A26" t="s">
        <v>122</v>
      </c>
      <c r="B26" s="4"/>
      <c r="C26" s="2">
        <v>1</v>
      </c>
      <c r="D26" s="59">
        <v>1.75</v>
      </c>
      <c r="E26" s="59">
        <v>0.33</v>
      </c>
      <c r="F26" s="13">
        <v>186.24</v>
      </c>
      <c r="G26" s="13">
        <v>33</v>
      </c>
      <c r="H26" s="17">
        <f t="shared" si="3"/>
        <v>-153.24</v>
      </c>
      <c r="I26" s="12"/>
    </row>
    <row r="27" spans="1:9" ht="15">
      <c r="A27" t="s">
        <v>123</v>
      </c>
      <c r="B27" s="4"/>
      <c r="C27" s="2">
        <v>-1</v>
      </c>
      <c r="D27" s="59">
        <v>4.2</v>
      </c>
      <c r="E27" s="59">
        <v>1</v>
      </c>
      <c r="F27" s="13">
        <v>-408.75</v>
      </c>
      <c r="G27" s="13">
        <v>-100</v>
      </c>
      <c r="H27" s="17">
        <f t="shared" si="3"/>
        <v>308.75</v>
      </c>
      <c r="I27" s="12"/>
    </row>
    <row r="28" spans="1:35" s="25" customFormat="1" ht="15">
      <c r="A28" s="34" t="s">
        <v>59</v>
      </c>
      <c r="B28" s="22"/>
      <c r="C28" s="20"/>
      <c r="D28" s="47"/>
      <c r="E28" s="24"/>
      <c r="F28" s="60">
        <f>SUM(F17:F27)</f>
        <v>130960.46399999998</v>
      </c>
      <c r="G28" s="60">
        <f>SUM(G17:G27)</f>
        <v>168267.59</v>
      </c>
      <c r="H28" s="53">
        <f>SUM(H17:H27)</f>
        <v>37307.12600000001</v>
      </c>
      <c r="I28" s="20"/>
      <c r="AI28"/>
    </row>
    <row r="29" spans="1:9" ht="15">
      <c r="A29" s="6" t="s">
        <v>17</v>
      </c>
      <c r="B29" s="4"/>
      <c r="C29" s="2"/>
      <c r="D29" s="44"/>
      <c r="E29" s="11"/>
      <c r="F29" s="50">
        <v>-13255.36</v>
      </c>
      <c r="G29" s="50">
        <f>F29</f>
        <v>-13255.36</v>
      </c>
      <c r="H29" s="50">
        <f>G29-F29</f>
        <v>0</v>
      </c>
      <c r="I29" s="12"/>
    </row>
    <row r="30" spans="1:9" ht="15">
      <c r="A30" s="34" t="s">
        <v>60</v>
      </c>
      <c r="B30" s="2"/>
      <c r="C30" s="20"/>
      <c r="D30" s="43"/>
      <c r="E30" s="19"/>
      <c r="F30" s="18">
        <f>SUM(F28:F29)</f>
        <v>117705.10399999998</v>
      </c>
      <c r="G30" s="18">
        <f>SUM(G28:G29)</f>
        <v>155012.22999999998</v>
      </c>
      <c r="H30" s="18">
        <f>SUM(H28:H29)</f>
        <v>37307.12600000001</v>
      </c>
      <c r="I30" s="12"/>
    </row>
    <row r="31" spans="1:9" ht="15">
      <c r="A31" s="1"/>
      <c r="B31" s="2"/>
      <c r="C31" s="2"/>
      <c r="D31" s="43"/>
      <c r="E31" s="11"/>
      <c r="F31" s="13"/>
      <c r="G31" s="17"/>
      <c r="H31" s="17"/>
      <c r="I31" s="12"/>
    </row>
    <row r="32" spans="1:9" ht="15">
      <c r="A32" s="26" t="s">
        <v>44</v>
      </c>
      <c r="B32" s="2"/>
      <c r="C32" s="2"/>
      <c r="D32" s="43"/>
      <c r="E32" s="11"/>
      <c r="F32" s="13"/>
      <c r="G32" s="17"/>
      <c r="H32" s="17"/>
      <c r="I32" s="12"/>
    </row>
    <row r="33" spans="1:9" ht="15">
      <c r="A33" s="16" t="s">
        <v>42</v>
      </c>
      <c r="B33" s="2"/>
      <c r="C33" s="2"/>
      <c r="D33" s="43"/>
      <c r="E33" s="11"/>
      <c r="F33" s="13"/>
      <c r="G33" s="17"/>
      <c r="H33" s="17"/>
      <c r="I33" s="12"/>
    </row>
    <row r="34" spans="1:9" ht="15">
      <c r="A34" s="5" t="s">
        <v>36</v>
      </c>
      <c r="B34" s="4" t="s">
        <v>37</v>
      </c>
      <c r="C34" s="2">
        <v>734</v>
      </c>
      <c r="D34" s="46">
        <v>75.91</v>
      </c>
      <c r="E34" s="28">
        <v>124.92</v>
      </c>
      <c r="F34" s="7">
        <f>C34*D34</f>
        <v>55717.939999999995</v>
      </c>
      <c r="G34" s="17">
        <f>C34*E34</f>
        <v>91691.28</v>
      </c>
      <c r="H34" s="17">
        <f>G34-F34</f>
        <v>35973.340000000004</v>
      </c>
      <c r="I34" s="12"/>
    </row>
    <row r="35" spans="1:9" ht="15">
      <c r="A35" t="s">
        <v>129</v>
      </c>
      <c r="B35" s="4"/>
      <c r="C35" s="3">
        <v>-3</v>
      </c>
      <c r="D35" s="44">
        <v>4.25</v>
      </c>
      <c r="E35" s="28">
        <v>2.71</v>
      </c>
      <c r="F35" s="7">
        <v>-1276.26</v>
      </c>
      <c r="G35" s="17">
        <v>-813</v>
      </c>
      <c r="H35" s="17">
        <f>G35-F35</f>
        <v>463.26</v>
      </c>
      <c r="I35" s="12"/>
    </row>
    <row r="36" spans="1:9" ht="15">
      <c r="A36" s="14" t="s">
        <v>45</v>
      </c>
      <c r="B36" s="12" t="s">
        <v>46</v>
      </c>
      <c r="C36" s="2">
        <v>154</v>
      </c>
      <c r="D36" s="43">
        <v>92.52</v>
      </c>
      <c r="E36" s="28">
        <v>123.02</v>
      </c>
      <c r="F36" s="7">
        <f>C36*D36</f>
        <v>14248.08</v>
      </c>
      <c r="G36" s="17">
        <f>C36*E36</f>
        <v>18945.079999999998</v>
      </c>
      <c r="H36" s="17">
        <f>G36-F36</f>
        <v>4696.999999999998</v>
      </c>
      <c r="I36" s="12"/>
    </row>
    <row r="37" spans="1:9" s="25" customFormat="1" ht="15">
      <c r="A37" s="34" t="s">
        <v>57</v>
      </c>
      <c r="B37" s="20"/>
      <c r="C37" s="20"/>
      <c r="D37" s="57"/>
      <c r="E37" s="24"/>
      <c r="F37" s="53">
        <f>SUM(F34:F36)</f>
        <v>68689.76</v>
      </c>
      <c r="G37" s="53">
        <f>SUM(G34:G36)</f>
        <v>109823.36</v>
      </c>
      <c r="H37" s="53">
        <f>SUM(H34:H36)</f>
        <v>41133.600000000006</v>
      </c>
      <c r="I37" s="20"/>
    </row>
    <row r="38" spans="1:9" ht="15">
      <c r="A38" s="6" t="s">
        <v>17</v>
      </c>
      <c r="B38" s="12"/>
      <c r="C38" s="2"/>
      <c r="D38" s="43"/>
      <c r="E38" s="28"/>
      <c r="F38" s="7">
        <v>4449.65</v>
      </c>
      <c r="G38" s="7">
        <f>F38</f>
        <v>4449.65</v>
      </c>
      <c r="H38" s="17">
        <f>G38-F38</f>
        <v>0</v>
      </c>
      <c r="I38" s="12"/>
    </row>
    <row r="39" spans="1:9" ht="15">
      <c r="A39" s="34" t="s">
        <v>58</v>
      </c>
      <c r="B39" s="2"/>
      <c r="C39" s="20"/>
      <c r="D39" s="43"/>
      <c r="E39" s="24"/>
      <c r="F39" s="18">
        <f>SUM(F37:F38)</f>
        <v>73139.40999999999</v>
      </c>
      <c r="G39" s="18">
        <f>SUM(G37:G38)</f>
        <v>114273.01</v>
      </c>
      <c r="H39" s="18">
        <f>SUM(H37:H38)</f>
        <v>41133.600000000006</v>
      </c>
      <c r="I39" s="12"/>
    </row>
    <row r="40" spans="1:9" ht="15">
      <c r="A40" s="1"/>
      <c r="B40" s="2"/>
      <c r="C40" s="2"/>
      <c r="D40" s="43"/>
      <c r="E40" s="28"/>
      <c r="F40" s="13"/>
      <c r="G40" s="17"/>
      <c r="H40" s="17"/>
      <c r="I40" s="12"/>
    </row>
    <row r="41" spans="1:9" ht="15">
      <c r="A41" s="26" t="s">
        <v>48</v>
      </c>
      <c r="B41" s="2"/>
      <c r="C41" s="2"/>
      <c r="D41" s="43"/>
      <c r="E41" s="28"/>
      <c r="F41" s="13"/>
      <c r="G41" s="17"/>
      <c r="H41" s="17"/>
      <c r="I41" s="12"/>
    </row>
    <row r="42" spans="1:9" ht="15">
      <c r="A42" s="16" t="s">
        <v>42</v>
      </c>
      <c r="B42" s="2"/>
      <c r="C42" s="2"/>
      <c r="D42" s="43"/>
      <c r="E42" s="28"/>
      <c r="F42" s="13"/>
      <c r="G42" s="17"/>
      <c r="H42" s="17"/>
      <c r="I42" s="12"/>
    </row>
    <row r="43" spans="1:9" ht="15">
      <c r="A43" s="5" t="s">
        <v>2</v>
      </c>
      <c r="B43" s="4" t="s">
        <v>12</v>
      </c>
      <c r="C43" s="2">
        <v>351</v>
      </c>
      <c r="D43" s="43">
        <v>54.63</v>
      </c>
      <c r="E43" s="28">
        <v>59.64</v>
      </c>
      <c r="F43" s="7">
        <f>C43*D43</f>
        <v>19175.13</v>
      </c>
      <c r="G43" s="17">
        <f>C43*E43</f>
        <v>20933.64</v>
      </c>
      <c r="H43" s="17">
        <f>G43-F43</f>
        <v>1758.5099999999984</v>
      </c>
      <c r="I43" s="12"/>
    </row>
    <row r="44" spans="1:9" ht="15">
      <c r="A44" s="6" t="s">
        <v>38</v>
      </c>
      <c r="B44" s="4" t="s">
        <v>13</v>
      </c>
      <c r="C44" s="8">
        <v>118</v>
      </c>
      <c r="D44" s="43">
        <v>51.03</v>
      </c>
      <c r="E44" s="28">
        <v>64.67</v>
      </c>
      <c r="F44" s="7">
        <f>C44*D44</f>
        <v>6021.54</v>
      </c>
      <c r="G44" s="17">
        <f>C44*E44</f>
        <v>7631.06</v>
      </c>
      <c r="H44" s="17">
        <f>G44-F44</f>
        <v>1609.5200000000004</v>
      </c>
      <c r="I44" s="12"/>
    </row>
    <row r="45" spans="1:9" ht="15">
      <c r="A45" s="6" t="s">
        <v>39</v>
      </c>
      <c r="B45" s="4" t="s">
        <v>40</v>
      </c>
      <c r="C45" s="2">
        <v>406</v>
      </c>
      <c r="D45" s="43">
        <v>75.44</v>
      </c>
      <c r="E45" s="28">
        <v>104.22</v>
      </c>
      <c r="F45" s="7">
        <f>C45*D45</f>
        <v>30628.64</v>
      </c>
      <c r="G45" s="17">
        <f>C45*E45</f>
        <v>42313.32</v>
      </c>
      <c r="H45" s="17">
        <f>G45-F45</f>
        <v>11684.68</v>
      </c>
      <c r="I45" s="12"/>
    </row>
    <row r="46" spans="1:9" ht="15">
      <c r="A46" s="14" t="s">
        <v>47</v>
      </c>
      <c r="B46" s="12" t="s">
        <v>23</v>
      </c>
      <c r="C46" s="2">
        <v>294</v>
      </c>
      <c r="D46" s="43">
        <v>45.92</v>
      </c>
      <c r="E46" s="28">
        <v>47.44</v>
      </c>
      <c r="F46" s="7">
        <f>C46*D46</f>
        <v>13500.480000000001</v>
      </c>
      <c r="G46" s="17">
        <f>C46*E46</f>
        <v>13947.359999999999</v>
      </c>
      <c r="H46" s="17">
        <f>G46-F46</f>
        <v>446.8799999999974</v>
      </c>
      <c r="I46" s="12"/>
    </row>
    <row r="47" spans="1:9" s="25" customFormat="1" ht="15">
      <c r="A47" s="34" t="s">
        <v>57</v>
      </c>
      <c r="B47" s="20"/>
      <c r="C47" s="20"/>
      <c r="D47" s="57"/>
      <c r="E47" s="24"/>
      <c r="F47" s="53">
        <f>SUM(F43:F46)</f>
        <v>69325.79</v>
      </c>
      <c r="G47" s="53">
        <f>SUM(G43:G46)</f>
        <v>84825.38</v>
      </c>
      <c r="H47" s="53">
        <f>SUM(H43:H46)</f>
        <v>15499.589999999997</v>
      </c>
      <c r="I47" s="20"/>
    </row>
    <row r="48" spans="1:9" ht="15">
      <c r="A48" s="6" t="s">
        <v>17</v>
      </c>
      <c r="B48" s="12"/>
      <c r="C48" s="2"/>
      <c r="D48" s="43"/>
      <c r="E48" s="28"/>
      <c r="F48" s="7">
        <v>449.86</v>
      </c>
      <c r="G48" s="17">
        <f>F48</f>
        <v>449.86</v>
      </c>
      <c r="H48" s="17">
        <f>G48-F48</f>
        <v>0</v>
      </c>
      <c r="I48" s="12"/>
    </row>
    <row r="49" spans="1:9" ht="15">
      <c r="A49" s="34" t="s">
        <v>58</v>
      </c>
      <c r="B49" s="2"/>
      <c r="C49" s="20"/>
      <c r="D49" s="43"/>
      <c r="E49" s="24"/>
      <c r="F49" s="18">
        <f>SUM(F47:F48)</f>
        <v>69775.65</v>
      </c>
      <c r="G49" s="18">
        <f>SUM(G47:G48)</f>
        <v>85275.24</v>
      </c>
      <c r="H49" s="18">
        <f>SUM(H47:H48)</f>
        <v>15499.589999999997</v>
      </c>
      <c r="I49" s="12"/>
    </row>
    <row r="50" spans="1:9" ht="15">
      <c r="A50" s="34"/>
      <c r="B50" s="2"/>
      <c r="C50" s="20"/>
      <c r="D50" s="43"/>
      <c r="E50" s="24"/>
      <c r="F50" s="18"/>
      <c r="G50" s="18"/>
      <c r="H50" s="18"/>
      <c r="I50" s="12"/>
    </row>
    <row r="51" spans="1:9" ht="15">
      <c r="A51" s="16" t="s">
        <v>43</v>
      </c>
      <c r="B51" s="2"/>
      <c r="C51" s="2"/>
      <c r="D51" s="43"/>
      <c r="E51" s="28"/>
      <c r="F51" s="13"/>
      <c r="G51" s="17"/>
      <c r="H51" s="17"/>
      <c r="I51" s="12"/>
    </row>
    <row r="52" spans="1:8" s="25" customFormat="1" ht="15">
      <c r="A52" s="14" t="s">
        <v>86</v>
      </c>
      <c r="B52" s="3" t="s">
        <v>87</v>
      </c>
      <c r="C52" s="3">
        <v>24</v>
      </c>
      <c r="D52" s="45">
        <v>196.43</v>
      </c>
      <c r="E52" s="10">
        <v>205.43</v>
      </c>
      <c r="F52" s="7">
        <f>C52*D52</f>
        <v>4714.32</v>
      </c>
      <c r="G52" s="17">
        <f>C52*E52</f>
        <v>4930.32</v>
      </c>
      <c r="H52" s="17">
        <f>G52-F52</f>
        <v>216</v>
      </c>
    </row>
    <row r="53" spans="1:9" ht="15">
      <c r="A53" s="34" t="s">
        <v>59</v>
      </c>
      <c r="B53" s="20"/>
      <c r="C53" s="20"/>
      <c r="D53" s="57"/>
      <c r="E53" s="24"/>
      <c r="F53" s="56">
        <f>SUM(F52:F52)</f>
        <v>4714.32</v>
      </c>
      <c r="G53" s="56">
        <f>SUM(G52:G52)</f>
        <v>4930.32</v>
      </c>
      <c r="H53" s="56">
        <f>SUM(H52:H52)</f>
        <v>216</v>
      </c>
      <c r="I53" s="12"/>
    </row>
    <row r="54" spans="1:9" ht="15">
      <c r="A54" s="6" t="s">
        <v>17</v>
      </c>
      <c r="B54" s="12"/>
      <c r="C54" s="2"/>
      <c r="D54" s="43"/>
      <c r="E54" s="28"/>
      <c r="F54" s="7">
        <v>5.69</v>
      </c>
      <c r="G54" s="17">
        <f>F54</f>
        <v>5.69</v>
      </c>
      <c r="H54" s="17">
        <f>G54-F54</f>
        <v>0</v>
      </c>
      <c r="I54" s="12"/>
    </row>
    <row r="55" spans="1:9" ht="15">
      <c r="A55" s="34" t="s">
        <v>60</v>
      </c>
      <c r="B55" s="2"/>
      <c r="C55" s="20"/>
      <c r="D55" s="43"/>
      <c r="E55" s="24"/>
      <c r="F55" s="18">
        <f>SUM(F53:F54)</f>
        <v>4720.009999999999</v>
      </c>
      <c r="G55" s="18">
        <f>SUM(G53:G54)</f>
        <v>4936.009999999999</v>
      </c>
      <c r="H55" s="18">
        <f>SUM(H53:H54)</f>
        <v>216</v>
      </c>
      <c r="I55" s="12"/>
    </row>
    <row r="56" spans="1:9" ht="15">
      <c r="A56" s="1"/>
      <c r="B56" s="2"/>
      <c r="C56" s="2"/>
      <c r="D56" s="43"/>
      <c r="E56" s="28"/>
      <c r="F56" s="13"/>
      <c r="G56" s="17"/>
      <c r="H56" s="17"/>
      <c r="I56" s="12"/>
    </row>
    <row r="57" spans="1:9" ht="15">
      <c r="A57" s="26" t="s">
        <v>49</v>
      </c>
      <c r="B57" s="2"/>
      <c r="C57" s="2"/>
      <c r="D57" s="43"/>
      <c r="E57" s="28"/>
      <c r="F57" s="13"/>
      <c r="G57" s="17"/>
      <c r="H57" s="17"/>
      <c r="I57" s="12"/>
    </row>
    <row r="58" spans="1:9" ht="15">
      <c r="A58" s="16" t="s">
        <v>43</v>
      </c>
      <c r="B58" s="2"/>
      <c r="C58" s="2"/>
      <c r="D58" s="43"/>
      <c r="E58" s="28"/>
      <c r="F58" s="13"/>
      <c r="G58" s="17"/>
      <c r="H58" s="17"/>
      <c r="I58" s="12"/>
    </row>
    <row r="59" spans="1:8" ht="15">
      <c r="A59" s="5" t="s">
        <v>18</v>
      </c>
      <c r="B59" s="4" t="s">
        <v>23</v>
      </c>
      <c r="C59" s="3">
        <v>582</v>
      </c>
      <c r="D59" s="44">
        <v>34.14</v>
      </c>
      <c r="E59" s="28">
        <v>34.05</v>
      </c>
      <c r="F59" s="7">
        <f aca="true" t="shared" si="4" ref="F59:F70">C59*D59</f>
        <v>19869.48</v>
      </c>
      <c r="G59" s="17">
        <f aca="true" t="shared" si="5" ref="G59:G70">C59*E59</f>
        <v>19817.1</v>
      </c>
      <c r="H59" s="17">
        <f aca="true" t="shared" si="6" ref="H59:H70">G59-F59</f>
        <v>-52.38000000000102</v>
      </c>
    </row>
    <row r="60" spans="1:8" ht="15">
      <c r="A60" s="5" t="s">
        <v>6</v>
      </c>
      <c r="B60" s="4" t="s">
        <v>9</v>
      </c>
      <c r="C60" s="3">
        <v>331</v>
      </c>
      <c r="D60" s="44">
        <v>76.08</v>
      </c>
      <c r="E60" s="28">
        <v>123.11</v>
      </c>
      <c r="F60" s="7">
        <f t="shared" si="4"/>
        <v>25182.48</v>
      </c>
      <c r="G60" s="17">
        <f t="shared" si="5"/>
        <v>40749.409999999996</v>
      </c>
      <c r="H60" s="17">
        <f t="shared" si="6"/>
        <v>15566.929999999997</v>
      </c>
    </row>
    <row r="61" spans="1:8" ht="15">
      <c r="A61" t="s">
        <v>128</v>
      </c>
      <c r="B61" s="4"/>
      <c r="C61" s="3">
        <v>-3</v>
      </c>
      <c r="D61" s="44">
        <v>3.9</v>
      </c>
      <c r="E61" s="28">
        <v>0.68</v>
      </c>
      <c r="F61" s="7">
        <v>-1171.24</v>
      </c>
      <c r="G61" s="17">
        <v>-204</v>
      </c>
      <c r="H61" s="17">
        <f t="shared" si="6"/>
        <v>967.24</v>
      </c>
    </row>
    <row r="62" spans="1:8" ht="15">
      <c r="A62" s="5" t="s">
        <v>19</v>
      </c>
      <c r="B62" s="4" t="s">
        <v>20</v>
      </c>
      <c r="C62" s="3">
        <v>421</v>
      </c>
      <c r="D62" s="44">
        <v>62.38</v>
      </c>
      <c r="E62" s="28">
        <v>71.74</v>
      </c>
      <c r="F62" s="7">
        <f t="shared" si="4"/>
        <v>26261.98</v>
      </c>
      <c r="G62" s="17">
        <f t="shared" si="5"/>
        <v>30202.539999999997</v>
      </c>
      <c r="H62" s="17">
        <f t="shared" si="6"/>
        <v>3940.5599999999977</v>
      </c>
    </row>
    <row r="63" spans="1:8" ht="15">
      <c r="A63" s="5" t="s">
        <v>22</v>
      </c>
      <c r="B63" s="4" t="s">
        <v>21</v>
      </c>
      <c r="C63" s="3">
        <v>331</v>
      </c>
      <c r="D63" s="44">
        <v>70.12</v>
      </c>
      <c r="E63" s="28">
        <v>74.36</v>
      </c>
      <c r="F63" s="7">
        <f t="shared" si="4"/>
        <v>23209.72</v>
      </c>
      <c r="G63" s="17">
        <f t="shared" si="5"/>
        <v>24613.16</v>
      </c>
      <c r="H63" s="17">
        <f t="shared" si="6"/>
        <v>1403.4399999999987</v>
      </c>
    </row>
    <row r="64" spans="1:8" ht="15">
      <c r="A64" s="5" t="s">
        <v>29</v>
      </c>
      <c r="B64" s="4" t="s">
        <v>24</v>
      </c>
      <c r="C64" s="3">
        <v>328</v>
      </c>
      <c r="D64" s="44">
        <v>101.67</v>
      </c>
      <c r="E64" s="28">
        <v>130.22</v>
      </c>
      <c r="F64" s="7">
        <f t="shared" si="4"/>
        <v>33347.76</v>
      </c>
      <c r="G64" s="17">
        <f t="shared" si="5"/>
        <v>42712.159999999996</v>
      </c>
      <c r="H64" s="17">
        <f t="shared" si="6"/>
        <v>9364.399999999994</v>
      </c>
    </row>
    <row r="65" spans="1:8" ht="15">
      <c r="A65" s="5" t="s">
        <v>30</v>
      </c>
      <c r="B65" s="4" t="s">
        <v>25</v>
      </c>
      <c r="C65" s="3">
        <v>512</v>
      </c>
      <c r="D65" s="44">
        <v>52.39</v>
      </c>
      <c r="E65" s="28">
        <v>86.03</v>
      </c>
      <c r="F65" s="7">
        <f t="shared" si="4"/>
        <v>26823.68</v>
      </c>
      <c r="G65" s="17">
        <f t="shared" si="5"/>
        <v>44047.36</v>
      </c>
      <c r="H65" s="17">
        <f t="shared" si="6"/>
        <v>17223.68</v>
      </c>
    </row>
    <row r="66" spans="1:9" ht="15">
      <c r="A66" t="s">
        <v>127</v>
      </c>
      <c r="B66" s="4"/>
      <c r="C66" s="49">
        <v>-5</v>
      </c>
      <c r="D66" s="44">
        <v>3.11</v>
      </c>
      <c r="E66" s="28">
        <v>0.43</v>
      </c>
      <c r="F66" s="7">
        <v>-1553.72</v>
      </c>
      <c r="G66" s="17">
        <v>-215</v>
      </c>
      <c r="H66" s="17">
        <f>G66-F66</f>
        <v>1338.72</v>
      </c>
      <c r="I66" s="12"/>
    </row>
    <row r="67" spans="1:8" ht="15">
      <c r="A67" s="5" t="s">
        <v>31</v>
      </c>
      <c r="B67" s="4" t="s">
        <v>26</v>
      </c>
      <c r="C67" s="3">
        <v>400</v>
      </c>
      <c r="D67" s="44">
        <v>153.08</v>
      </c>
      <c r="E67" s="28">
        <v>174.72</v>
      </c>
      <c r="F67" s="7">
        <f t="shared" si="4"/>
        <v>61232.00000000001</v>
      </c>
      <c r="G67" s="17">
        <f t="shared" si="5"/>
        <v>69888</v>
      </c>
      <c r="H67" s="17">
        <f t="shared" si="6"/>
        <v>8655.999999999993</v>
      </c>
    </row>
    <row r="68" spans="1:8" ht="15">
      <c r="A68" t="s">
        <v>128</v>
      </c>
      <c r="B68" s="4"/>
      <c r="C68" s="3">
        <v>-3</v>
      </c>
      <c r="D68" s="44">
        <v>2.8</v>
      </c>
      <c r="E68" s="28">
        <v>0.08</v>
      </c>
      <c r="F68" s="7">
        <v>-841.24</v>
      </c>
      <c r="G68" s="17">
        <v>-24</v>
      </c>
      <c r="H68" s="17">
        <f>G68-F68</f>
        <v>817.24</v>
      </c>
    </row>
    <row r="69" spans="1:8" ht="15">
      <c r="A69" s="5" t="s">
        <v>32</v>
      </c>
      <c r="B69" s="4" t="s">
        <v>27</v>
      </c>
      <c r="C69" s="3">
        <v>552</v>
      </c>
      <c r="D69" s="44">
        <v>53.43</v>
      </c>
      <c r="E69" s="28">
        <v>55.27</v>
      </c>
      <c r="F69" s="7">
        <f t="shared" si="4"/>
        <v>29493.36</v>
      </c>
      <c r="G69" s="17">
        <f t="shared" si="5"/>
        <v>30509.04</v>
      </c>
      <c r="H69" s="17">
        <f t="shared" si="6"/>
        <v>1015.6800000000003</v>
      </c>
    </row>
    <row r="70" spans="1:8" ht="15">
      <c r="A70" s="5" t="s">
        <v>33</v>
      </c>
      <c r="B70" s="4" t="s">
        <v>28</v>
      </c>
      <c r="C70" s="3">
        <v>426</v>
      </c>
      <c r="D70" s="44">
        <v>60.26</v>
      </c>
      <c r="E70" s="28">
        <v>110.38</v>
      </c>
      <c r="F70" s="7">
        <f t="shared" si="4"/>
        <v>25670.76</v>
      </c>
      <c r="G70" s="17">
        <f t="shared" si="5"/>
        <v>47021.88</v>
      </c>
      <c r="H70" s="17">
        <f t="shared" si="6"/>
        <v>21351.12</v>
      </c>
    </row>
    <row r="71" spans="1:8" ht="15">
      <c r="A71" s="34" t="s">
        <v>59</v>
      </c>
      <c r="B71" s="4"/>
      <c r="C71" s="3"/>
      <c r="D71" s="4"/>
      <c r="E71" s="28"/>
      <c r="F71" s="53">
        <f>SUM(F59:F70)</f>
        <v>267525.02</v>
      </c>
      <c r="G71" s="53">
        <f>SUM(G59:G70)</f>
        <v>349117.64999999997</v>
      </c>
      <c r="H71" s="53">
        <f>SUM(H59:H70)</f>
        <v>81592.62999999998</v>
      </c>
    </row>
    <row r="72" spans="1:8" ht="15">
      <c r="A72" s="6" t="s">
        <v>17</v>
      </c>
      <c r="B72" s="4"/>
      <c r="C72" s="3"/>
      <c r="D72" s="5"/>
      <c r="E72" s="32"/>
      <c r="F72" s="4">
        <v>3930.87</v>
      </c>
      <c r="G72" s="7">
        <f>F72</f>
        <v>3930.87</v>
      </c>
      <c r="H72" s="17">
        <f>G72-F72</f>
        <v>0</v>
      </c>
    </row>
    <row r="73" spans="1:8" ht="15">
      <c r="A73" s="34" t="s">
        <v>60</v>
      </c>
      <c r="B73" s="4"/>
      <c r="C73" s="19"/>
      <c r="D73" s="5"/>
      <c r="E73" s="33"/>
      <c r="F73" s="53">
        <f>SUM(F71:F72)</f>
        <v>271455.89</v>
      </c>
      <c r="G73" s="53">
        <f>SUM(G71:G72)</f>
        <v>353048.51999999996</v>
      </c>
      <c r="H73" s="53">
        <f>SUM(H71:H72)</f>
        <v>81592.62999999998</v>
      </c>
    </row>
    <row r="74" spans="3:6" ht="15">
      <c r="C74" s="3"/>
      <c r="E74" s="32"/>
      <c r="F74" s="5"/>
    </row>
    <row r="75" spans="1:6" ht="15">
      <c r="A75" s="26" t="s">
        <v>50</v>
      </c>
      <c r="C75" s="3"/>
      <c r="E75" s="32"/>
      <c r="F75" s="5"/>
    </row>
    <row r="76" spans="1:6" ht="15">
      <c r="A76" s="16" t="s">
        <v>42</v>
      </c>
      <c r="C76" s="3"/>
      <c r="E76" s="32"/>
      <c r="F76" s="5"/>
    </row>
    <row r="77" spans="1:8" ht="15">
      <c r="A77" s="6" t="s">
        <v>38</v>
      </c>
      <c r="B77" s="4" t="s">
        <v>13</v>
      </c>
      <c r="C77" s="8">
        <v>68</v>
      </c>
      <c r="D77" s="43">
        <v>54.3722</v>
      </c>
      <c r="E77" s="44">
        <v>64.67</v>
      </c>
      <c r="F77" s="7">
        <f>C77*D77</f>
        <v>3697.3096</v>
      </c>
      <c r="G77" s="17">
        <f>C77*E77</f>
        <v>4397.56</v>
      </c>
      <c r="H77" s="17">
        <f>G77-F77</f>
        <v>700.2504000000004</v>
      </c>
    </row>
    <row r="78" spans="1:8" s="29" customFormat="1" ht="15">
      <c r="A78" s="14" t="s">
        <v>64</v>
      </c>
      <c r="B78" s="27" t="s">
        <v>65</v>
      </c>
      <c r="C78" s="3">
        <v>446</v>
      </c>
      <c r="D78" s="45">
        <v>52.1792</v>
      </c>
      <c r="E78" s="45">
        <v>44.08</v>
      </c>
      <c r="F78" s="7">
        <f>C78*D78</f>
        <v>23271.9232</v>
      </c>
      <c r="G78" s="17">
        <f>C78*E78</f>
        <v>19659.68</v>
      </c>
      <c r="H78" s="17">
        <f>G78-F78</f>
        <v>-3612.243200000001</v>
      </c>
    </row>
    <row r="79" spans="1:8" s="25" customFormat="1" ht="15">
      <c r="A79" s="34" t="s">
        <v>57</v>
      </c>
      <c r="B79" s="35"/>
      <c r="C79" s="35"/>
      <c r="D79" s="47"/>
      <c r="E79" s="47"/>
      <c r="F79" s="53">
        <f>SUM(F77:F78)</f>
        <v>26969.2328</v>
      </c>
      <c r="G79" s="53">
        <f>SUM(G77:G78)</f>
        <v>24057.24</v>
      </c>
      <c r="H79" s="53">
        <f>SUM(H77:H78)</f>
        <v>-2911.9928000000004</v>
      </c>
    </row>
    <row r="80" spans="1:8" ht="15">
      <c r="A80" s="5" t="s">
        <v>17</v>
      </c>
      <c r="C80" s="3"/>
      <c r="D80" s="44"/>
      <c r="E80" s="44"/>
      <c r="F80" s="4">
        <v>124.4</v>
      </c>
      <c r="G80" s="7">
        <f>F80</f>
        <v>124.4</v>
      </c>
      <c r="H80" s="17">
        <f>G80-F80</f>
        <v>0</v>
      </c>
    </row>
    <row r="81" spans="1:8" s="25" customFormat="1" ht="15">
      <c r="A81" s="34" t="s">
        <v>58</v>
      </c>
      <c r="B81" s="35"/>
      <c r="C81" s="35"/>
      <c r="D81" s="47"/>
      <c r="E81" s="47"/>
      <c r="F81" s="53">
        <f>F79+F80</f>
        <v>27093.632800000003</v>
      </c>
      <c r="G81" s="53">
        <f>G79+G80</f>
        <v>24181.640000000003</v>
      </c>
      <c r="H81" s="53">
        <f>H79+H80</f>
        <v>-2911.9928000000004</v>
      </c>
    </row>
    <row r="82" spans="1:6" ht="15">
      <c r="A82" s="16"/>
      <c r="C82" s="3"/>
      <c r="D82" s="48"/>
      <c r="E82" s="48"/>
      <c r="F82" s="5"/>
    </row>
    <row r="83" spans="1:6" ht="15">
      <c r="A83" s="16" t="s">
        <v>43</v>
      </c>
      <c r="C83" s="3"/>
      <c r="D83" s="48"/>
      <c r="E83" s="48"/>
      <c r="F83" s="5"/>
    </row>
    <row r="84" spans="1:8" s="29" customFormat="1" ht="15">
      <c r="A84" s="14" t="s">
        <v>55</v>
      </c>
      <c r="B84" s="27" t="s">
        <v>56</v>
      </c>
      <c r="C84" s="3">
        <v>316</v>
      </c>
      <c r="D84" s="46">
        <v>79.5374</v>
      </c>
      <c r="E84" s="46">
        <v>97.11</v>
      </c>
      <c r="F84" s="10">
        <f>C84*D84</f>
        <v>25133.8184</v>
      </c>
      <c r="G84" s="15">
        <f>C84*E84</f>
        <v>30686.76</v>
      </c>
      <c r="H84" s="15">
        <f aca="true" t="shared" si="7" ref="H84:H92">G84-F84</f>
        <v>5552.941599999998</v>
      </c>
    </row>
    <row r="85" spans="1:8" ht="15">
      <c r="A85" t="s">
        <v>51</v>
      </c>
      <c r="B85" s="27" t="s">
        <v>53</v>
      </c>
      <c r="C85" s="27">
        <v>413</v>
      </c>
      <c r="D85" s="46">
        <v>34.0215</v>
      </c>
      <c r="E85" s="46">
        <v>40.98</v>
      </c>
      <c r="F85" s="10">
        <f>C85*D85</f>
        <v>14050.879500000001</v>
      </c>
      <c r="G85" s="15">
        <f>C85*E85</f>
        <v>16924.739999999998</v>
      </c>
      <c r="H85" s="15">
        <f t="shared" si="7"/>
        <v>2873.860499999997</v>
      </c>
    </row>
    <row r="86" spans="1:8" s="29" customFormat="1" ht="15">
      <c r="A86" s="14" t="s">
        <v>63</v>
      </c>
      <c r="B86" s="27" t="s">
        <v>66</v>
      </c>
      <c r="C86" s="3">
        <v>400</v>
      </c>
      <c r="D86" s="46">
        <v>124.2449</v>
      </c>
      <c r="E86" s="46">
        <v>272.27</v>
      </c>
      <c r="F86" s="10">
        <f>C86*D86</f>
        <v>49697.96</v>
      </c>
      <c r="G86" s="15">
        <f>C86*E86</f>
        <v>108908</v>
      </c>
      <c r="H86" s="15">
        <f t="shared" si="7"/>
        <v>59210.04</v>
      </c>
    </row>
    <row r="87" spans="1:9" ht="15">
      <c r="A87" t="s">
        <v>120</v>
      </c>
      <c r="B87" s="4"/>
      <c r="C87" s="49">
        <v>-4</v>
      </c>
      <c r="D87" s="46">
        <v>10.4125</v>
      </c>
      <c r="E87" s="46">
        <v>26.08</v>
      </c>
      <c r="F87" s="13">
        <v>-4149.91</v>
      </c>
      <c r="G87" s="13">
        <v>-10432</v>
      </c>
      <c r="H87" s="17">
        <f>G87-F87</f>
        <v>-6282.09</v>
      </c>
      <c r="I87" s="12"/>
    </row>
    <row r="88" spans="1:8" s="29" customFormat="1" ht="15">
      <c r="A88" s="36" t="s">
        <v>67</v>
      </c>
      <c r="B88" s="27" t="s">
        <v>68</v>
      </c>
      <c r="C88" s="3">
        <v>244</v>
      </c>
      <c r="D88" s="46">
        <v>70.8826</v>
      </c>
      <c r="E88" s="46">
        <v>136.27</v>
      </c>
      <c r="F88" s="10">
        <f>C88*D88</f>
        <v>17295.3544</v>
      </c>
      <c r="G88" s="15">
        <f>C88*E88</f>
        <v>33249.880000000005</v>
      </c>
      <c r="H88" s="15">
        <f>G88-F88</f>
        <v>15954.525600000004</v>
      </c>
    </row>
    <row r="89" spans="1:8" s="29" customFormat="1" ht="15">
      <c r="A89" t="s">
        <v>121</v>
      </c>
      <c r="B89" s="27"/>
      <c r="C89" s="3">
        <v>-1</v>
      </c>
      <c r="D89" s="46">
        <v>4</v>
      </c>
      <c r="E89" s="46">
        <v>4.78</v>
      </c>
      <c r="F89" s="7">
        <v>-388.75</v>
      </c>
      <c r="G89" s="17">
        <v>-478</v>
      </c>
      <c r="H89" s="17">
        <f>G89-F89</f>
        <v>-89.25</v>
      </c>
    </row>
    <row r="90" spans="1:8" ht="15">
      <c r="A90" t="s">
        <v>52</v>
      </c>
      <c r="B90" s="27" t="s">
        <v>54</v>
      </c>
      <c r="C90" s="27">
        <v>416</v>
      </c>
      <c r="D90" s="46">
        <v>121.5509</v>
      </c>
      <c r="E90" s="46">
        <v>111.19</v>
      </c>
      <c r="F90" s="10">
        <f>C90*D90</f>
        <v>50565.174399999996</v>
      </c>
      <c r="G90" s="15">
        <f>C90*E90</f>
        <v>46255.04</v>
      </c>
      <c r="H90" s="15">
        <f t="shared" si="7"/>
        <v>-4310.134399999995</v>
      </c>
    </row>
    <row r="91" spans="1:8" s="25" customFormat="1" ht="15">
      <c r="A91" s="34" t="s">
        <v>59</v>
      </c>
      <c r="B91" s="35"/>
      <c r="C91" s="30"/>
      <c r="D91" s="47"/>
      <c r="E91" s="24"/>
      <c r="F91" s="53">
        <f>SUM(F84:F90)</f>
        <v>152204.5267</v>
      </c>
      <c r="G91" s="53">
        <f>SUM(G84:G90)</f>
        <v>225114.42</v>
      </c>
      <c r="H91" s="53">
        <f>SUM(H84:H90)</f>
        <v>72909.89330000001</v>
      </c>
    </row>
    <row r="92" spans="1:8" ht="15">
      <c r="A92" s="6" t="s">
        <v>17</v>
      </c>
      <c r="C92" s="27"/>
      <c r="D92" s="44"/>
      <c r="E92" s="28"/>
      <c r="F92" s="7">
        <v>4659.12</v>
      </c>
      <c r="G92" s="7">
        <f>F92</f>
        <v>4659.12</v>
      </c>
      <c r="H92" s="17">
        <f t="shared" si="7"/>
        <v>0</v>
      </c>
    </row>
    <row r="93" spans="1:8" s="25" customFormat="1" ht="15">
      <c r="A93" s="34" t="s">
        <v>60</v>
      </c>
      <c r="B93" s="35"/>
      <c r="C93" s="30"/>
      <c r="D93" s="47"/>
      <c r="E93" s="30"/>
      <c r="F93" s="53">
        <f>SUM(F91:F92)</f>
        <v>156863.64669999998</v>
      </c>
      <c r="G93" s="53">
        <f>SUM(G91:G92)</f>
        <v>229773.54</v>
      </c>
      <c r="H93" s="53">
        <f>SUM(H91:H92)</f>
        <v>72909.89330000001</v>
      </c>
    </row>
    <row r="94" spans="1:8" s="25" customFormat="1" ht="15">
      <c r="A94" s="34"/>
      <c r="B94" s="39"/>
      <c r="C94" s="39"/>
      <c r="D94" s="47"/>
      <c r="E94" s="39"/>
      <c r="F94" s="53"/>
      <c r="G94" s="53"/>
      <c r="H94" s="53"/>
    </row>
    <row r="95" spans="1:8" s="25" customFormat="1" ht="15">
      <c r="A95" s="26" t="s">
        <v>69</v>
      </c>
      <c r="B95" s="39"/>
      <c r="C95" s="39"/>
      <c r="D95" s="47"/>
      <c r="E95" s="39"/>
      <c r="F95" s="53"/>
      <c r="G95" s="53"/>
      <c r="H95" s="53"/>
    </row>
    <row r="96" spans="1:9" s="25" customFormat="1" ht="15">
      <c r="A96" s="16" t="s">
        <v>42</v>
      </c>
      <c r="D96" s="58"/>
      <c r="F96" s="23"/>
      <c r="G96" s="23"/>
      <c r="H96" s="23"/>
      <c r="I96" s="29"/>
    </row>
    <row r="97" spans="1:9" s="25" customFormat="1" ht="15">
      <c r="A97" s="5" t="s">
        <v>17</v>
      </c>
      <c r="B97" s="27"/>
      <c r="C97" s="3"/>
      <c r="D97" s="44"/>
      <c r="E97" s="28"/>
      <c r="F97" s="4">
        <v>4176.82</v>
      </c>
      <c r="G97" s="7">
        <f>F97</f>
        <v>4176.82</v>
      </c>
      <c r="H97" s="17">
        <f>G97-F97</f>
        <v>0</v>
      </c>
      <c r="I97" s="29"/>
    </row>
    <row r="98" spans="1:9" s="25" customFormat="1" ht="15">
      <c r="A98" s="34" t="s">
        <v>58</v>
      </c>
      <c r="B98" s="39"/>
      <c r="C98" s="39"/>
      <c r="D98" s="47"/>
      <c r="E98" s="24"/>
      <c r="F98" s="53">
        <f>F95+F97</f>
        <v>4176.82</v>
      </c>
      <c r="G98" s="53">
        <f>G95+G97</f>
        <v>4176.82</v>
      </c>
      <c r="H98" s="53">
        <f>H95+H97</f>
        <v>0</v>
      </c>
      <c r="I98" s="29"/>
    </row>
    <row r="99" spans="1:9" s="25" customFormat="1" ht="15">
      <c r="A99" s="40"/>
      <c r="B99" s="3"/>
      <c r="C99" s="3"/>
      <c r="D99" s="45"/>
      <c r="E99" s="3"/>
      <c r="F99" s="7"/>
      <c r="G99" s="7"/>
      <c r="H99" s="7"/>
      <c r="I99" s="29"/>
    </row>
    <row r="100" spans="1:8" s="25" customFormat="1" ht="15">
      <c r="A100" s="16" t="s">
        <v>43</v>
      </c>
      <c r="C100" s="3"/>
      <c r="D100" s="45"/>
      <c r="E100" s="3"/>
      <c r="F100" s="7"/>
      <c r="G100" s="7"/>
      <c r="H100" s="7"/>
    </row>
    <row r="101" spans="1:8" s="25" customFormat="1" ht="15">
      <c r="A101" s="14" t="s">
        <v>86</v>
      </c>
      <c r="B101" s="3" t="s">
        <v>87</v>
      </c>
      <c r="C101" s="3">
        <v>200</v>
      </c>
      <c r="D101" s="45">
        <v>193.97</v>
      </c>
      <c r="E101" s="10">
        <v>205.43</v>
      </c>
      <c r="F101" s="7">
        <f>C101*D101</f>
        <v>38794</v>
      </c>
      <c r="G101" s="17">
        <f>C101*E101</f>
        <v>41086</v>
      </c>
      <c r="H101" s="17">
        <f>G101-F101</f>
        <v>2292</v>
      </c>
    </row>
    <row r="102" spans="1:8" s="25" customFormat="1" ht="15">
      <c r="A102" s="40" t="s">
        <v>72</v>
      </c>
      <c r="B102" s="3" t="s">
        <v>73</v>
      </c>
      <c r="C102" s="3">
        <v>406</v>
      </c>
      <c r="D102" s="45">
        <v>60.08</v>
      </c>
      <c r="E102" s="10">
        <v>83.05</v>
      </c>
      <c r="F102" s="7">
        <f>C102*D102</f>
        <v>24392.48</v>
      </c>
      <c r="G102" s="17">
        <f>C102*E102</f>
        <v>33718.299999999996</v>
      </c>
      <c r="H102" s="17">
        <f>G102-F102</f>
        <v>9325.819999999996</v>
      </c>
    </row>
    <row r="103" spans="1:8" s="25" customFormat="1" ht="15">
      <c r="A103" s="34" t="s">
        <v>59</v>
      </c>
      <c r="B103" s="39"/>
      <c r="C103" s="39"/>
      <c r="D103" s="47"/>
      <c r="E103" s="24"/>
      <c r="F103" s="53">
        <f>SUM(F101:F102)</f>
        <v>63186.479999999996</v>
      </c>
      <c r="G103" s="53">
        <f>SUM(G101:G102)</f>
        <v>74804.29999999999</v>
      </c>
      <c r="H103" s="18">
        <f>G103-F103</f>
        <v>11617.819999999992</v>
      </c>
    </row>
    <row r="104" spans="1:8" s="25" customFormat="1" ht="15">
      <c r="A104" s="6" t="s">
        <v>17</v>
      </c>
      <c r="B104" s="27"/>
      <c r="C104" s="27"/>
      <c r="D104" s="31"/>
      <c r="E104" s="28"/>
      <c r="F104" s="7">
        <v>479.08</v>
      </c>
      <c r="G104" s="7">
        <f>F104</f>
        <v>479.08</v>
      </c>
      <c r="H104" s="17">
        <f>G104-F104</f>
        <v>0</v>
      </c>
    </row>
    <row r="105" spans="1:8" s="25" customFormat="1" ht="15">
      <c r="A105" s="34" t="s">
        <v>60</v>
      </c>
      <c r="B105" s="39"/>
      <c r="C105" s="39"/>
      <c r="D105" s="39"/>
      <c r="E105" s="39"/>
      <c r="F105" s="53">
        <f>SUM(F103:F104)</f>
        <v>63665.56</v>
      </c>
      <c r="G105" s="53">
        <f>SUM(G103:G104)</f>
        <v>75283.37999999999</v>
      </c>
      <c r="H105" s="53">
        <f>SUM(H103:H104)</f>
        <v>11617.819999999992</v>
      </c>
    </row>
    <row r="106" spans="1:8" s="25" customFormat="1" ht="15">
      <c r="A106" s="34"/>
      <c r="B106" s="38"/>
      <c r="C106" s="38"/>
      <c r="D106" s="38"/>
      <c r="E106" s="38"/>
      <c r="F106" s="53"/>
      <c r="G106" s="53"/>
      <c r="H106" s="53"/>
    </row>
    <row r="107" spans="1:8" s="25" customFormat="1" ht="15">
      <c r="A107" s="23" t="s">
        <v>61</v>
      </c>
      <c r="B107" s="38"/>
      <c r="C107" s="38"/>
      <c r="F107" s="53">
        <f>F14+F39+F49+F81+F98</f>
        <v>305047.10430000006</v>
      </c>
      <c r="G107" s="60">
        <f>G14+G39+G49+G81+G98</f>
        <v>378570.99</v>
      </c>
      <c r="H107" s="18">
        <f>G107-F107</f>
        <v>73523.88569999993</v>
      </c>
    </row>
    <row r="108" spans="1:8" s="25" customFormat="1" ht="15">
      <c r="A108" s="23" t="s">
        <v>62</v>
      </c>
      <c r="B108" s="38"/>
      <c r="C108" s="38"/>
      <c r="F108" s="53">
        <f>F30+F55+F73+F93+F105</f>
        <v>614410.2106999999</v>
      </c>
      <c r="G108" s="60">
        <f>G30+G55+G73+G93+G105</f>
        <v>818053.6799999999</v>
      </c>
      <c r="H108" s="56">
        <f>H30+H55+H73+H93+H105</f>
        <v>203643.4693</v>
      </c>
    </row>
    <row r="109" spans="1:8" s="25" customFormat="1" ht="15">
      <c r="A109" s="23"/>
      <c r="B109" s="38"/>
      <c r="C109" s="38"/>
      <c r="F109" s="53"/>
      <c r="G109" s="53"/>
      <c r="H109" s="18"/>
    </row>
    <row r="110" spans="1:8" s="25" customFormat="1" ht="15">
      <c r="A110" s="62" t="s">
        <v>70</v>
      </c>
      <c r="B110" s="62"/>
      <c r="C110" s="62"/>
      <c r="D110" s="62"/>
      <c r="E110" s="62"/>
      <c r="F110" s="62"/>
      <c r="G110" s="62"/>
      <c r="H110" s="62"/>
    </row>
    <row r="111" spans="1:8" s="25" customFormat="1" ht="15">
      <c r="A111" s="34"/>
      <c r="B111" s="38"/>
      <c r="C111" s="38"/>
      <c r="D111" s="38"/>
      <c r="E111" s="38"/>
      <c r="F111" s="53"/>
      <c r="G111" s="53"/>
      <c r="H111" s="53"/>
    </row>
    <row r="112" spans="1:6" ht="15">
      <c r="A112" s="26" t="s">
        <v>71</v>
      </c>
      <c r="C112" s="3"/>
      <c r="F112" s="5"/>
    </row>
    <row r="113" spans="1:8" ht="15">
      <c r="A113" s="16" t="s">
        <v>42</v>
      </c>
      <c r="B113" s="2"/>
      <c r="C113" s="2"/>
      <c r="D113" s="2"/>
      <c r="E113" s="27"/>
      <c r="F113" s="13"/>
      <c r="G113" s="17"/>
      <c r="H113" s="17"/>
    </row>
    <row r="114" spans="1:8" ht="15">
      <c r="A114" s="14" t="s">
        <v>116</v>
      </c>
      <c r="B114" s="12" t="s">
        <v>117</v>
      </c>
      <c r="C114" s="2">
        <v>609</v>
      </c>
      <c r="D114" s="43">
        <v>96.4529</v>
      </c>
      <c r="E114" s="28">
        <v>98.8</v>
      </c>
      <c r="F114" s="7">
        <f>C114*D114</f>
        <v>58739.8161</v>
      </c>
      <c r="G114" s="17">
        <f>C114*E114</f>
        <v>60169.2</v>
      </c>
      <c r="H114" s="17">
        <f>G114-F114</f>
        <v>1429.3839000000007</v>
      </c>
    </row>
    <row r="115" spans="1:8" ht="15">
      <c r="A115" s="5" t="s">
        <v>114</v>
      </c>
      <c r="B115" s="4" t="s">
        <v>115</v>
      </c>
      <c r="C115" s="2">
        <v>562</v>
      </c>
      <c r="D115" s="46">
        <v>110.4977</v>
      </c>
      <c r="E115" s="28">
        <v>103.83</v>
      </c>
      <c r="F115" s="7">
        <f>C115*D115</f>
        <v>62099.7074</v>
      </c>
      <c r="G115" s="17">
        <f>C115*E115</f>
        <v>58352.46</v>
      </c>
      <c r="H115" s="17">
        <f>G115-F115</f>
        <v>-3747.2474</v>
      </c>
    </row>
    <row r="116" spans="1:8" ht="15">
      <c r="A116" s="5" t="s">
        <v>36</v>
      </c>
      <c r="B116" s="4" t="s">
        <v>37</v>
      </c>
      <c r="C116" s="2">
        <v>405</v>
      </c>
      <c r="D116" s="46">
        <v>98.3781</v>
      </c>
      <c r="E116" s="28">
        <v>124.92</v>
      </c>
      <c r="F116" s="7">
        <f>C116*D116</f>
        <v>39843.1305</v>
      </c>
      <c r="G116" s="17">
        <f>C116*E116</f>
        <v>50592.6</v>
      </c>
      <c r="H116" s="17">
        <f>G116-F116</f>
        <v>10749.4695</v>
      </c>
    </row>
    <row r="117" spans="1:8" ht="15">
      <c r="A117" s="36" t="s">
        <v>64</v>
      </c>
      <c r="B117" s="12" t="s">
        <v>65</v>
      </c>
      <c r="C117" s="2">
        <v>215</v>
      </c>
      <c r="D117" s="43">
        <v>49.2302</v>
      </c>
      <c r="E117" s="10">
        <v>44.08</v>
      </c>
      <c r="F117" s="7">
        <f>C117*D117</f>
        <v>10584.493</v>
      </c>
      <c r="G117" s="17">
        <f>C117*E117</f>
        <v>9477.199999999999</v>
      </c>
      <c r="H117" s="17">
        <f>G117-F117</f>
        <v>-1107.2930000000015</v>
      </c>
    </row>
    <row r="118" spans="1:8" ht="15">
      <c r="A118" s="34" t="s">
        <v>57</v>
      </c>
      <c r="B118" s="38"/>
      <c r="C118" s="38"/>
      <c r="D118" s="47"/>
      <c r="E118" s="24"/>
      <c r="F118" s="53">
        <f>SUM(F114:F117)</f>
        <v>171267.14699999997</v>
      </c>
      <c r="G118" s="53">
        <f>SUM(G114:G117)</f>
        <v>178591.46000000002</v>
      </c>
      <c r="H118" s="53">
        <f>SUM(H114:H117)</f>
        <v>7324.312999999998</v>
      </c>
    </row>
    <row r="119" spans="1:8" ht="15">
      <c r="A119" s="5" t="s">
        <v>17</v>
      </c>
      <c r="C119" s="3"/>
      <c r="D119" s="44"/>
      <c r="E119" s="28"/>
      <c r="F119" s="4">
        <v>0</v>
      </c>
      <c r="G119" s="4">
        <v>0</v>
      </c>
      <c r="H119" s="4">
        <v>0</v>
      </c>
    </row>
    <row r="120" spans="1:8" ht="15">
      <c r="A120" s="34" t="s">
        <v>58</v>
      </c>
      <c r="B120" s="38"/>
      <c r="C120" s="38"/>
      <c r="D120" s="47"/>
      <c r="E120" s="24"/>
      <c r="F120" s="53">
        <f>SUM(F118:F119)</f>
        <v>171267.14699999997</v>
      </c>
      <c r="G120" s="53">
        <f>SUM(G118:G119)</f>
        <v>178591.46000000002</v>
      </c>
      <c r="H120" s="53">
        <f>SUM(H118:H119)</f>
        <v>7324.312999999998</v>
      </c>
    </row>
    <row r="121" spans="1:8" ht="15">
      <c r="A121" s="34"/>
      <c r="B121" s="52"/>
      <c r="C121" s="52"/>
      <c r="D121" s="47"/>
      <c r="E121" s="24"/>
      <c r="F121" s="53"/>
      <c r="G121" s="53"/>
      <c r="H121" s="53"/>
    </row>
    <row r="122" spans="1:6" ht="15">
      <c r="A122" s="16" t="s">
        <v>43</v>
      </c>
      <c r="C122" s="3"/>
      <c r="D122" s="48"/>
      <c r="E122" s="32"/>
      <c r="F122" s="5"/>
    </row>
    <row r="123" spans="1:8" ht="15">
      <c r="A123" s="14" t="s">
        <v>118</v>
      </c>
      <c r="B123" s="27" t="s">
        <v>119</v>
      </c>
      <c r="C123" s="3">
        <v>302</v>
      </c>
      <c r="D123" s="44">
        <v>146.5545</v>
      </c>
      <c r="E123" s="28">
        <v>213.04</v>
      </c>
      <c r="F123" s="7">
        <f>C123*D123</f>
        <v>44259.458999999995</v>
      </c>
      <c r="G123" s="17">
        <f>C123*E123</f>
        <v>64338.079999999994</v>
      </c>
      <c r="H123" s="17">
        <f>G123-F123</f>
        <v>20078.621</v>
      </c>
    </row>
    <row r="124" spans="1:8" ht="15">
      <c r="A124" s="14" t="s">
        <v>112</v>
      </c>
      <c r="B124" s="27" t="s">
        <v>113</v>
      </c>
      <c r="C124" s="3">
        <v>150</v>
      </c>
      <c r="D124" s="44">
        <v>200.1497</v>
      </c>
      <c r="E124" s="28">
        <v>220.13</v>
      </c>
      <c r="F124" s="7">
        <f>C124*D124</f>
        <v>30022.454999999998</v>
      </c>
      <c r="G124" s="17">
        <f>C124*E124</f>
        <v>33019.5</v>
      </c>
      <c r="H124" s="17">
        <f>G124-F124</f>
        <v>2997.045000000002</v>
      </c>
    </row>
    <row r="125" spans="1:8" ht="15">
      <c r="A125" s="14" t="s">
        <v>108</v>
      </c>
      <c r="B125" s="27" t="s">
        <v>109</v>
      </c>
      <c r="C125" s="3">
        <v>250</v>
      </c>
      <c r="D125" s="45">
        <v>143.61</v>
      </c>
      <c r="E125" s="10">
        <v>214.37</v>
      </c>
      <c r="F125" s="7">
        <f>C125*D125</f>
        <v>35902.5</v>
      </c>
      <c r="G125" s="17">
        <f>C125*E125</f>
        <v>53592.5</v>
      </c>
      <c r="H125" s="17">
        <f>G125-F125</f>
        <v>17690</v>
      </c>
    </row>
    <row r="126" spans="1:8" ht="15">
      <c r="A126" s="36" t="s">
        <v>102</v>
      </c>
      <c r="B126" s="27" t="s">
        <v>103</v>
      </c>
      <c r="C126" s="3">
        <v>200</v>
      </c>
      <c r="D126" s="45">
        <v>175.8799</v>
      </c>
      <c r="E126" s="10">
        <v>244.74</v>
      </c>
      <c r="F126" s="7">
        <f>C126*D126</f>
        <v>35175.979999999996</v>
      </c>
      <c r="G126" s="17">
        <f>C126*E126</f>
        <v>48948</v>
      </c>
      <c r="H126" s="17">
        <f>G126-F126</f>
        <v>13772.020000000004</v>
      </c>
    </row>
    <row r="127" spans="1:8" ht="15">
      <c r="A127" s="14" t="s">
        <v>100</v>
      </c>
      <c r="B127" s="27" t="s">
        <v>101</v>
      </c>
      <c r="C127" s="3">
        <v>403</v>
      </c>
      <c r="D127" s="45">
        <v>125.3778</v>
      </c>
      <c r="E127" s="10">
        <v>133.6</v>
      </c>
      <c r="F127" s="7">
        <f>C127*D127</f>
        <v>50527.253399999994</v>
      </c>
      <c r="G127" s="17">
        <f>C127*E127</f>
        <v>53840.799999999996</v>
      </c>
      <c r="H127" s="17">
        <f>G127-F127</f>
        <v>3313.5466000000015</v>
      </c>
    </row>
    <row r="128" spans="1:8" ht="15">
      <c r="A128" s="34" t="s">
        <v>59</v>
      </c>
      <c r="B128" s="52"/>
      <c r="C128" s="52"/>
      <c r="D128" s="47"/>
      <c r="E128" s="24"/>
      <c r="F128" s="53">
        <f>SUM(F123:F127)</f>
        <v>195887.64739999996</v>
      </c>
      <c r="G128" s="53">
        <f>SUM(G123:G127)</f>
        <v>253738.87999999998</v>
      </c>
      <c r="H128" s="53">
        <f>SUM(H123:H127)</f>
        <v>57851.2326</v>
      </c>
    </row>
    <row r="129" spans="1:8" ht="15">
      <c r="A129" s="6" t="s">
        <v>17</v>
      </c>
      <c r="C129" s="27"/>
      <c r="D129" s="44"/>
      <c r="E129" s="28"/>
      <c r="F129" s="7">
        <v>0</v>
      </c>
      <c r="G129" s="17">
        <v>0</v>
      </c>
      <c r="H129" s="17">
        <f>G129-F129</f>
        <v>0</v>
      </c>
    </row>
    <row r="130" spans="1:8" ht="15">
      <c r="A130" s="34" t="s">
        <v>60</v>
      </c>
      <c r="B130" s="52"/>
      <c r="C130" s="52"/>
      <c r="D130" s="47"/>
      <c r="E130" s="52"/>
      <c r="F130" s="53">
        <f>SUM(F128:F129)</f>
        <v>195887.64739999996</v>
      </c>
      <c r="G130" s="53">
        <f>SUM(G128:G129)</f>
        <v>253738.87999999998</v>
      </c>
      <c r="H130" s="53">
        <f>SUM(H128:H129)</f>
        <v>57851.2326</v>
      </c>
    </row>
    <row r="131" spans="1:8" ht="15">
      <c r="A131" s="34"/>
      <c r="B131" s="41"/>
      <c r="C131" s="41"/>
      <c r="D131" s="47"/>
      <c r="E131" s="24"/>
      <c r="F131" s="53"/>
      <c r="G131" s="53"/>
      <c r="H131" s="53"/>
    </row>
    <row r="132" spans="1:8" ht="15">
      <c r="A132" s="26" t="s">
        <v>79</v>
      </c>
      <c r="B132" s="4"/>
      <c r="C132" s="2"/>
      <c r="D132" s="46"/>
      <c r="E132" s="28"/>
      <c r="G132" s="17"/>
      <c r="H132" s="17"/>
    </row>
    <row r="133" spans="1:6" ht="15">
      <c r="A133" s="16" t="s">
        <v>43</v>
      </c>
      <c r="C133" s="3"/>
      <c r="D133" s="48"/>
      <c r="E133" s="32"/>
      <c r="F133" s="5"/>
    </row>
    <row r="134" spans="1:8" ht="15">
      <c r="A134" s="14" t="s">
        <v>86</v>
      </c>
      <c r="B134" s="3" t="s">
        <v>87</v>
      </c>
      <c r="C134" s="3">
        <v>165</v>
      </c>
      <c r="D134" s="45">
        <v>80.659</v>
      </c>
      <c r="E134" s="10">
        <v>205.43</v>
      </c>
      <c r="F134" s="7">
        <f>C134*D134</f>
        <v>13308.735</v>
      </c>
      <c r="G134" s="17">
        <f>C134*E134</f>
        <v>33895.950000000004</v>
      </c>
      <c r="H134" s="17">
        <f>G134-F134</f>
        <v>20587.215000000004</v>
      </c>
    </row>
    <row r="135" spans="1:8" s="29" customFormat="1" ht="15">
      <c r="A135" s="5" t="s">
        <v>33</v>
      </c>
      <c r="B135" s="27" t="s">
        <v>28</v>
      </c>
      <c r="C135" s="3">
        <v>412</v>
      </c>
      <c r="D135" s="45">
        <v>94.5577</v>
      </c>
      <c r="E135" s="10">
        <v>110.38</v>
      </c>
      <c r="F135" s="7">
        <f>C135*D135</f>
        <v>38957.7724</v>
      </c>
      <c r="G135" s="17">
        <f>C135*E135</f>
        <v>45476.56</v>
      </c>
      <c r="H135" s="17">
        <f>G135-F135</f>
        <v>6518.787599999996</v>
      </c>
    </row>
    <row r="136" spans="1:8" s="25" customFormat="1" ht="15">
      <c r="A136" s="34" t="s">
        <v>59</v>
      </c>
      <c r="B136" s="38"/>
      <c r="C136" s="38"/>
      <c r="D136" s="47"/>
      <c r="E136" s="24"/>
      <c r="F136" s="53">
        <f>SUM(F134:F135)</f>
        <v>52266.5074</v>
      </c>
      <c r="G136" s="54">
        <f>SUM(G134:G135)</f>
        <v>79372.51000000001</v>
      </c>
      <c r="H136" s="54">
        <f>SUM(H134:H135)</f>
        <v>27106.0026</v>
      </c>
    </row>
    <row r="137" spans="1:8" ht="15">
      <c r="A137" s="6" t="s">
        <v>17</v>
      </c>
      <c r="C137" s="27"/>
      <c r="D137" s="44"/>
      <c r="E137" s="28"/>
      <c r="F137" s="7">
        <v>0</v>
      </c>
      <c r="G137" s="17">
        <v>0</v>
      </c>
      <c r="H137" s="17">
        <f>G137-F137</f>
        <v>0</v>
      </c>
    </row>
    <row r="138" spans="1:8" s="25" customFormat="1" ht="15">
      <c r="A138" s="34" t="s">
        <v>60</v>
      </c>
      <c r="B138" s="38"/>
      <c r="C138" s="38"/>
      <c r="D138" s="47"/>
      <c r="E138" s="38"/>
      <c r="F138" s="53">
        <f>SUM(F136:F137)</f>
        <v>52266.5074</v>
      </c>
      <c r="G138" s="53">
        <f>SUM(G136:G137)</f>
        <v>79372.51000000001</v>
      </c>
      <c r="H138" s="53">
        <f>SUM(H136:H137)</f>
        <v>27106.0026</v>
      </c>
    </row>
    <row r="139" spans="1:8" s="25" customFormat="1" ht="15">
      <c r="A139" s="34"/>
      <c r="B139" s="39"/>
      <c r="C139" s="39"/>
      <c r="D139" s="47"/>
      <c r="E139" s="39"/>
      <c r="F139" s="53"/>
      <c r="G139" s="53"/>
      <c r="H139" s="53"/>
    </row>
    <row r="140" spans="1:8" s="25" customFormat="1" ht="15">
      <c r="A140" s="26" t="s">
        <v>80</v>
      </c>
      <c r="B140" s="39"/>
      <c r="C140" s="39"/>
      <c r="D140" s="47"/>
      <c r="E140" s="39"/>
      <c r="F140" s="53"/>
      <c r="G140" s="53"/>
      <c r="H140" s="53"/>
    </row>
    <row r="141" spans="1:8" s="25" customFormat="1" ht="15">
      <c r="A141" s="16" t="s">
        <v>42</v>
      </c>
      <c r="B141" s="39"/>
      <c r="C141" s="39"/>
      <c r="D141" s="47"/>
      <c r="E141" s="39"/>
      <c r="F141" s="53"/>
      <c r="G141" s="53"/>
      <c r="H141" s="53"/>
    </row>
    <row r="142" spans="1:8" s="25" customFormat="1" ht="15">
      <c r="A142" s="14" t="s">
        <v>74</v>
      </c>
      <c r="B142" s="12" t="s">
        <v>77</v>
      </c>
      <c r="C142" s="2">
        <v>553</v>
      </c>
      <c r="D142" s="43">
        <v>59.6162</v>
      </c>
      <c r="E142" s="10">
        <v>80.9</v>
      </c>
      <c r="F142" s="7">
        <f aca="true" t="shared" si="8" ref="F142:F148">C142*D142</f>
        <v>32967.7586</v>
      </c>
      <c r="G142" s="17">
        <f aca="true" t="shared" si="9" ref="G142:G148">C142*E142</f>
        <v>44737.700000000004</v>
      </c>
      <c r="H142" s="17">
        <f aca="true" t="shared" si="10" ref="H142:H148">G142-F142</f>
        <v>11769.941400000003</v>
      </c>
    </row>
    <row r="143" spans="1:8" s="25" customFormat="1" ht="15">
      <c r="A143" s="36" t="s">
        <v>94</v>
      </c>
      <c r="B143" s="12" t="s">
        <v>12</v>
      </c>
      <c r="C143" s="2">
        <v>437</v>
      </c>
      <c r="D143" s="43">
        <v>35.6877</v>
      </c>
      <c r="E143" s="10">
        <v>59.64</v>
      </c>
      <c r="F143" s="7">
        <f t="shared" si="8"/>
        <v>15595.5249</v>
      </c>
      <c r="G143" s="17">
        <f t="shared" si="9"/>
        <v>26062.68</v>
      </c>
      <c r="H143" s="17">
        <f t="shared" si="10"/>
        <v>10467.1551</v>
      </c>
    </row>
    <row r="144" spans="1:8" s="25" customFormat="1" ht="15">
      <c r="A144" s="51" t="s">
        <v>98</v>
      </c>
      <c r="B144" s="12" t="s">
        <v>99</v>
      </c>
      <c r="C144" s="2">
        <v>554</v>
      </c>
      <c r="D144" s="43">
        <v>52.2166</v>
      </c>
      <c r="E144" s="10">
        <v>58.43</v>
      </c>
      <c r="F144" s="7">
        <f t="shared" si="8"/>
        <v>28927.9964</v>
      </c>
      <c r="G144" s="17">
        <f t="shared" si="9"/>
        <v>32370.22</v>
      </c>
      <c r="H144" s="17">
        <f>G144-F144</f>
        <v>3442.223600000001</v>
      </c>
    </row>
    <row r="145" spans="1:8" s="25" customFormat="1" ht="15">
      <c r="A145" s="51" t="s">
        <v>104</v>
      </c>
      <c r="B145" s="12" t="s">
        <v>105</v>
      </c>
      <c r="C145" s="2">
        <v>464</v>
      </c>
      <c r="D145" s="43">
        <v>38.9393</v>
      </c>
      <c r="E145" s="10">
        <v>47.26</v>
      </c>
      <c r="F145" s="7">
        <f t="shared" si="8"/>
        <v>18067.8352</v>
      </c>
      <c r="G145" s="17">
        <f t="shared" si="9"/>
        <v>21928.64</v>
      </c>
      <c r="H145" s="17">
        <f>G145-F145</f>
        <v>3860.804799999998</v>
      </c>
    </row>
    <row r="146" spans="1:8" s="25" customFormat="1" ht="15">
      <c r="A146" s="36" t="s">
        <v>95</v>
      </c>
      <c r="B146" s="12" t="s">
        <v>96</v>
      </c>
      <c r="C146" s="2">
        <v>548</v>
      </c>
      <c r="D146" s="43">
        <v>24.8563</v>
      </c>
      <c r="E146" s="10">
        <v>54.8</v>
      </c>
      <c r="F146" s="7">
        <f t="shared" si="8"/>
        <v>13621.252400000001</v>
      </c>
      <c r="G146" s="17">
        <f t="shared" si="9"/>
        <v>30030.399999999998</v>
      </c>
      <c r="H146" s="17">
        <f t="shared" si="10"/>
        <v>16409.147599999997</v>
      </c>
    </row>
    <row r="147" spans="1:8" s="25" customFormat="1" ht="15">
      <c r="A147" s="36" t="s">
        <v>64</v>
      </c>
      <c r="B147" s="12" t="s">
        <v>65</v>
      </c>
      <c r="C147" s="2">
        <v>521</v>
      </c>
      <c r="D147" s="43">
        <v>46.799</v>
      </c>
      <c r="E147" s="10">
        <v>44.08</v>
      </c>
      <c r="F147" s="7">
        <f t="shared" si="8"/>
        <v>24382.279</v>
      </c>
      <c r="G147" s="17">
        <f t="shared" si="9"/>
        <v>22965.68</v>
      </c>
      <c r="H147" s="17">
        <f t="shared" si="10"/>
        <v>-1416.5989999999983</v>
      </c>
    </row>
    <row r="148" spans="1:8" s="25" customFormat="1" ht="15">
      <c r="A148" s="5" t="s">
        <v>76</v>
      </c>
      <c r="B148" s="4" t="s">
        <v>78</v>
      </c>
      <c r="C148" s="2">
        <v>859</v>
      </c>
      <c r="D148" s="46">
        <v>69.9369</v>
      </c>
      <c r="E148" s="28">
        <v>77.15</v>
      </c>
      <c r="F148" s="7">
        <f t="shared" si="8"/>
        <v>60075.797099999996</v>
      </c>
      <c r="G148" s="17">
        <f t="shared" si="9"/>
        <v>66271.85</v>
      </c>
      <c r="H148" s="17">
        <f t="shared" si="10"/>
        <v>6196.05290000001</v>
      </c>
    </row>
    <row r="149" spans="1:8" s="25" customFormat="1" ht="15">
      <c r="A149" s="34" t="s">
        <v>57</v>
      </c>
      <c r="B149" s="39"/>
      <c r="C149" s="39"/>
      <c r="D149" s="47"/>
      <c r="E149" s="24"/>
      <c r="F149" s="53">
        <f>SUM(F142:F148)</f>
        <v>193638.4436</v>
      </c>
      <c r="G149" s="53">
        <f>SUM(G142:G148)</f>
        <v>244367.17</v>
      </c>
      <c r="H149" s="53">
        <f>SUM(H142:H148)</f>
        <v>50728.726400000014</v>
      </c>
    </row>
    <row r="150" spans="1:8" s="25" customFormat="1" ht="15">
      <c r="A150" s="5" t="s">
        <v>17</v>
      </c>
      <c r="B150" s="27"/>
      <c r="C150" s="3"/>
      <c r="D150" s="44"/>
      <c r="E150" s="28"/>
      <c r="F150" s="4">
        <v>0</v>
      </c>
      <c r="G150" s="4">
        <v>0</v>
      </c>
      <c r="H150" s="17">
        <f>G150-F150</f>
        <v>0</v>
      </c>
    </row>
    <row r="151" spans="1:8" s="25" customFormat="1" ht="15">
      <c r="A151" s="34" t="s">
        <v>58</v>
      </c>
      <c r="B151" s="39"/>
      <c r="C151" s="39"/>
      <c r="D151" s="47"/>
      <c r="E151" s="24"/>
      <c r="F151" s="53">
        <f>SUM(F149:F150)</f>
        <v>193638.4436</v>
      </c>
      <c r="G151" s="53">
        <f>SUM(G149:G150)</f>
        <v>244367.17</v>
      </c>
      <c r="H151" s="53">
        <f>SUM(H149:H150)</f>
        <v>50728.726400000014</v>
      </c>
    </row>
    <row r="152" spans="1:8" s="25" customFormat="1" ht="15">
      <c r="A152" s="34"/>
      <c r="B152" s="42"/>
      <c r="C152" s="42"/>
      <c r="D152" s="47"/>
      <c r="E152" s="24"/>
      <c r="F152" s="53"/>
      <c r="G152" s="53"/>
      <c r="H152" s="53"/>
    </row>
    <row r="153" spans="1:8" s="25" customFormat="1" ht="15">
      <c r="A153" s="16" t="s">
        <v>43</v>
      </c>
      <c r="C153" s="3"/>
      <c r="D153" s="45"/>
      <c r="E153" s="3"/>
      <c r="F153" s="7"/>
      <c r="G153" s="7"/>
      <c r="H153" s="7"/>
    </row>
    <row r="154" spans="1:8" s="25" customFormat="1" ht="15">
      <c r="A154" s="5" t="s">
        <v>31</v>
      </c>
      <c r="B154" s="4" t="s">
        <v>26</v>
      </c>
      <c r="C154" s="3">
        <v>222</v>
      </c>
      <c r="D154" s="44">
        <v>202.0327</v>
      </c>
      <c r="E154" s="28">
        <v>174.72</v>
      </c>
      <c r="F154" s="7">
        <f aca="true" t="shared" si="11" ref="F154:F161">C154*D154</f>
        <v>44851.2594</v>
      </c>
      <c r="G154" s="17">
        <f aca="true" t="shared" si="12" ref="G154:G161">C154*E154</f>
        <v>38787.84</v>
      </c>
      <c r="H154" s="17">
        <f aca="true" t="shared" si="13" ref="H154:H161">G154-F154</f>
        <v>-6063.419400000006</v>
      </c>
    </row>
    <row r="155" spans="1:8" s="25" customFormat="1" ht="15">
      <c r="A155" s="5" t="s">
        <v>110</v>
      </c>
      <c r="B155" s="4" t="s">
        <v>111</v>
      </c>
      <c r="C155" s="3">
        <v>503</v>
      </c>
      <c r="D155" s="44">
        <v>103.7176</v>
      </c>
      <c r="E155" s="28">
        <v>127.24</v>
      </c>
      <c r="F155" s="7">
        <f>C155*D155</f>
        <v>52169.9528</v>
      </c>
      <c r="G155" s="17">
        <f>C155*E155</f>
        <v>64001.719999999994</v>
      </c>
      <c r="H155" s="17">
        <f>G155-F155</f>
        <v>11831.767199999995</v>
      </c>
    </row>
    <row r="156" spans="1:8" s="25" customFormat="1" ht="15">
      <c r="A156" s="5" t="s">
        <v>90</v>
      </c>
      <c r="B156" s="4" t="s">
        <v>91</v>
      </c>
      <c r="C156" s="3">
        <v>304</v>
      </c>
      <c r="D156" s="44">
        <v>162.1523</v>
      </c>
      <c r="E156" s="28">
        <v>194.42</v>
      </c>
      <c r="F156" s="7">
        <f t="shared" si="11"/>
        <v>49294.2992</v>
      </c>
      <c r="G156" s="17">
        <f t="shared" si="12"/>
        <v>59103.67999999999</v>
      </c>
      <c r="H156" s="17">
        <f t="shared" si="13"/>
        <v>9809.380799999992</v>
      </c>
    </row>
    <row r="157" spans="1:8" s="25" customFormat="1" ht="15">
      <c r="A157" s="5" t="s">
        <v>88</v>
      </c>
      <c r="B157" s="4" t="s">
        <v>89</v>
      </c>
      <c r="C157" s="3">
        <v>250</v>
      </c>
      <c r="D157" s="44">
        <v>197.928</v>
      </c>
      <c r="E157" s="28">
        <v>170.53</v>
      </c>
      <c r="F157" s="7">
        <f t="shared" si="11"/>
        <v>49482</v>
      </c>
      <c r="G157" s="17">
        <f t="shared" si="12"/>
        <v>42632.5</v>
      </c>
      <c r="H157" s="17">
        <f t="shared" si="13"/>
        <v>-6849.5</v>
      </c>
    </row>
    <row r="158" spans="1:8" s="25" customFormat="1" ht="15">
      <c r="A158" s="5" t="s">
        <v>84</v>
      </c>
      <c r="B158" s="4" t="s">
        <v>85</v>
      </c>
      <c r="C158" s="3">
        <v>304</v>
      </c>
      <c r="D158" s="44">
        <v>143.397</v>
      </c>
      <c r="E158" s="28">
        <v>154.22</v>
      </c>
      <c r="F158" s="7">
        <f t="shared" si="11"/>
        <v>43592.687999999995</v>
      </c>
      <c r="G158" s="17">
        <f t="shared" si="12"/>
        <v>46882.88</v>
      </c>
      <c r="H158" s="17">
        <f t="shared" si="13"/>
        <v>3290.1920000000027</v>
      </c>
    </row>
    <row r="159" spans="1:8" s="25" customFormat="1" ht="15">
      <c r="A159" s="5" t="s">
        <v>63</v>
      </c>
      <c r="B159" s="4" t="s">
        <v>66</v>
      </c>
      <c r="C159" s="3">
        <v>172</v>
      </c>
      <c r="D159" s="44">
        <v>177.7541</v>
      </c>
      <c r="E159" s="28">
        <v>272.27</v>
      </c>
      <c r="F159" s="7">
        <f>C159*D159</f>
        <v>30573.7052</v>
      </c>
      <c r="G159" s="17">
        <f>C159*E159</f>
        <v>46830.439999999995</v>
      </c>
      <c r="H159" s="17">
        <f>G159-F159</f>
        <v>16256.734799999995</v>
      </c>
    </row>
    <row r="160" spans="1:8" s="25" customFormat="1" ht="15">
      <c r="A160" s="6" t="s">
        <v>82</v>
      </c>
      <c r="B160" s="27" t="s">
        <v>83</v>
      </c>
      <c r="C160" s="3">
        <v>455</v>
      </c>
      <c r="D160" s="45">
        <v>134.3726</v>
      </c>
      <c r="E160" s="10">
        <v>147.59</v>
      </c>
      <c r="F160" s="7">
        <f t="shared" si="11"/>
        <v>61139.533</v>
      </c>
      <c r="G160" s="17">
        <f t="shared" si="12"/>
        <v>67153.45</v>
      </c>
      <c r="H160" s="17">
        <f t="shared" si="13"/>
        <v>6013.916999999994</v>
      </c>
    </row>
    <row r="161" spans="1:8" s="25" customFormat="1" ht="15">
      <c r="A161" s="5" t="s">
        <v>106</v>
      </c>
      <c r="B161" s="4" t="s">
        <v>107</v>
      </c>
      <c r="C161" s="3">
        <v>200</v>
      </c>
      <c r="D161" s="44">
        <v>275.7491</v>
      </c>
      <c r="E161" s="28">
        <v>291.03</v>
      </c>
      <c r="F161" s="7">
        <f t="shared" si="11"/>
        <v>55149.82</v>
      </c>
      <c r="G161" s="17">
        <f t="shared" si="12"/>
        <v>58205.99999999999</v>
      </c>
      <c r="H161" s="17">
        <f t="shared" si="13"/>
        <v>3056.179999999993</v>
      </c>
    </row>
    <row r="162" spans="1:8" s="25" customFormat="1" ht="15">
      <c r="A162" s="34" t="s">
        <v>59</v>
      </c>
      <c r="B162" s="42"/>
      <c r="C162" s="42"/>
      <c r="D162" s="47"/>
      <c r="E162" s="24"/>
      <c r="F162" s="53">
        <f>SUM(F154:F161)</f>
        <v>386253.2576</v>
      </c>
      <c r="G162" s="53">
        <f>SUM(G154:G161)</f>
        <v>423598.51</v>
      </c>
      <c r="H162" s="53">
        <f>SUM(H154:H161)</f>
        <v>37345.25239999997</v>
      </c>
    </row>
    <row r="163" spans="1:8" s="25" customFormat="1" ht="15">
      <c r="A163" s="6" t="s">
        <v>17</v>
      </c>
      <c r="B163" s="27"/>
      <c r="C163" s="27"/>
      <c r="D163" s="44"/>
      <c r="E163" s="28"/>
      <c r="F163" s="7">
        <v>0</v>
      </c>
      <c r="G163" s="7">
        <f>F163</f>
        <v>0</v>
      </c>
      <c r="H163" s="17">
        <f>G163-F163</f>
        <v>0</v>
      </c>
    </row>
    <row r="164" spans="1:8" s="25" customFormat="1" ht="15">
      <c r="A164" s="34" t="s">
        <v>60</v>
      </c>
      <c r="B164" s="42"/>
      <c r="C164" s="42"/>
      <c r="D164" s="47"/>
      <c r="E164" s="42"/>
      <c r="F164" s="53">
        <f>SUM(F162:F163)</f>
        <v>386253.2576</v>
      </c>
      <c r="G164" s="53">
        <f>SUM(G162:G163)</f>
        <v>423598.51</v>
      </c>
      <c r="H164" s="53">
        <f>SUM(H162:H163)</f>
        <v>37345.25239999997</v>
      </c>
    </row>
    <row r="165" spans="1:8" s="25" customFormat="1" ht="15">
      <c r="A165" s="34"/>
      <c r="B165" s="39"/>
      <c r="C165" s="39"/>
      <c r="D165" s="47"/>
      <c r="E165" s="39"/>
      <c r="F165" s="53"/>
      <c r="G165" s="53"/>
      <c r="H165" s="53"/>
    </row>
    <row r="166" spans="1:8" s="25" customFormat="1" ht="15">
      <c r="A166" s="26" t="s">
        <v>81</v>
      </c>
      <c r="B166" s="39"/>
      <c r="C166" s="39"/>
      <c r="D166" s="47"/>
      <c r="E166" s="39"/>
      <c r="F166" s="53"/>
      <c r="G166" s="53"/>
      <c r="H166" s="53"/>
    </row>
    <row r="167" spans="1:8" s="25" customFormat="1" ht="15">
      <c r="A167" s="16" t="s">
        <v>42</v>
      </c>
      <c r="B167" s="39"/>
      <c r="C167" s="39"/>
      <c r="D167" s="47"/>
      <c r="E167" s="39"/>
      <c r="F167" s="53"/>
      <c r="G167" s="53"/>
      <c r="H167" s="53"/>
    </row>
    <row r="168" spans="1:10" s="25" customFormat="1" ht="15">
      <c r="A168" s="6" t="s">
        <v>4</v>
      </c>
      <c r="B168" s="4" t="s">
        <v>15</v>
      </c>
      <c r="C168" s="3">
        <v>522</v>
      </c>
      <c r="D168" s="45">
        <v>25.423</v>
      </c>
      <c r="E168" s="10">
        <v>25.55</v>
      </c>
      <c r="F168" s="7">
        <f>C168*D168</f>
        <v>13270.805999999999</v>
      </c>
      <c r="G168" s="17">
        <f>C168*E168</f>
        <v>13337.1</v>
      </c>
      <c r="H168" s="7">
        <f>G168-F168</f>
        <v>66.29400000000169</v>
      </c>
      <c r="J168" s="33"/>
    </row>
    <row r="169" spans="1:10" s="25" customFormat="1" ht="15">
      <c r="A169" s="6" t="s">
        <v>92</v>
      </c>
      <c r="B169" s="4" t="s">
        <v>93</v>
      </c>
      <c r="C169" s="3">
        <v>21</v>
      </c>
      <c r="D169" s="45">
        <v>832</v>
      </c>
      <c r="E169" s="10">
        <v>750</v>
      </c>
      <c r="F169" s="7">
        <f>C169*D169</f>
        <v>17472</v>
      </c>
      <c r="G169" s="17">
        <f>C169*E169</f>
        <v>15750</v>
      </c>
      <c r="H169" s="7">
        <f>G169-F169</f>
        <v>-1722</v>
      </c>
      <c r="J169" s="33"/>
    </row>
    <row r="170" spans="1:8" s="25" customFormat="1" ht="15">
      <c r="A170" s="5" t="s">
        <v>75</v>
      </c>
      <c r="B170" s="4" t="s">
        <v>40</v>
      </c>
      <c r="C170" s="2">
        <v>526</v>
      </c>
      <c r="D170" s="46">
        <v>92.6847</v>
      </c>
      <c r="E170" s="28">
        <v>104.22</v>
      </c>
      <c r="F170" s="7">
        <f>C170*D170</f>
        <v>48752.152200000004</v>
      </c>
      <c r="G170" s="17">
        <f>C170*E170</f>
        <v>54819.72</v>
      </c>
      <c r="H170" s="7">
        <f>G170-F170</f>
        <v>6067.567799999997</v>
      </c>
    </row>
    <row r="171" spans="1:8" s="25" customFormat="1" ht="15">
      <c r="A171" s="34" t="s">
        <v>57</v>
      </c>
      <c r="B171" s="39"/>
      <c r="C171" s="39"/>
      <c r="D171" s="47"/>
      <c r="E171" s="24"/>
      <c r="F171" s="53">
        <f>SUM(F168:F170)</f>
        <v>79494.9582</v>
      </c>
      <c r="G171" s="53">
        <f>SUM(G168:G170)</f>
        <v>83906.82</v>
      </c>
      <c r="H171" s="53">
        <f>SUM(H168:H170)</f>
        <v>4411.861799999999</v>
      </c>
    </row>
    <row r="172" spans="1:8" s="25" customFormat="1" ht="15">
      <c r="A172" s="5" t="s">
        <v>17</v>
      </c>
      <c r="B172" s="27"/>
      <c r="C172" s="3"/>
      <c r="D172" s="44"/>
      <c r="E172" s="28"/>
      <c r="F172" s="4">
        <v>0</v>
      </c>
      <c r="G172" s="4">
        <v>0</v>
      </c>
      <c r="H172" s="7">
        <f>G172-F172</f>
        <v>0</v>
      </c>
    </row>
    <row r="173" spans="1:8" s="25" customFormat="1" ht="15">
      <c r="A173" s="34" t="s">
        <v>58</v>
      </c>
      <c r="B173" s="39"/>
      <c r="C173" s="39"/>
      <c r="D173" s="47"/>
      <c r="E173" s="24"/>
      <c r="F173" s="53">
        <f>SUM(F171:F172)</f>
        <v>79494.9582</v>
      </c>
      <c r="G173" s="53">
        <f>SUM(G171:G172)</f>
        <v>83906.82</v>
      </c>
      <c r="H173" s="53">
        <f>SUM(H171:H172)</f>
        <v>4411.861799999999</v>
      </c>
    </row>
    <row r="174" spans="1:8" s="25" customFormat="1" ht="15">
      <c r="A174" s="34"/>
      <c r="B174" s="39"/>
      <c r="C174" s="39"/>
      <c r="D174" s="47"/>
      <c r="E174" s="39"/>
      <c r="F174" s="53"/>
      <c r="G174" s="53"/>
      <c r="H174" s="53"/>
    </row>
    <row r="175" spans="1:9" ht="15">
      <c r="A175" s="16" t="s">
        <v>43</v>
      </c>
      <c r="B175" s="2"/>
      <c r="C175" s="2"/>
      <c r="D175" s="43"/>
      <c r="E175" s="28"/>
      <c r="F175" s="13"/>
      <c r="G175" s="17"/>
      <c r="H175" s="17"/>
      <c r="I175" s="12"/>
    </row>
    <row r="176" spans="1:8" s="25" customFormat="1" ht="15">
      <c r="A176" s="14" t="s">
        <v>86</v>
      </c>
      <c r="B176" s="3" t="s">
        <v>87</v>
      </c>
      <c r="C176" s="3">
        <v>25</v>
      </c>
      <c r="D176" s="45">
        <v>195.7599</v>
      </c>
      <c r="E176" s="10">
        <v>205.43</v>
      </c>
      <c r="F176" s="7">
        <f>C176*D176</f>
        <v>4893.9974999999995</v>
      </c>
      <c r="G176" s="17">
        <f>C176*E176</f>
        <v>5135.75</v>
      </c>
      <c r="H176" s="17">
        <f>G176-F176</f>
        <v>241.7525000000005</v>
      </c>
    </row>
    <row r="177" spans="1:9" ht="15">
      <c r="A177" s="34" t="s">
        <v>59</v>
      </c>
      <c r="B177" s="20"/>
      <c r="C177" s="20"/>
      <c r="D177" s="21"/>
      <c r="E177" s="24"/>
      <c r="F177" s="56">
        <f>SUM(F176:F176)</f>
        <v>4893.9974999999995</v>
      </c>
      <c r="G177" s="56">
        <f>SUM(G176:G176)</f>
        <v>5135.75</v>
      </c>
      <c r="H177" s="56">
        <f>SUM(H176:H176)</f>
        <v>241.7525000000005</v>
      </c>
      <c r="I177" s="12"/>
    </row>
    <row r="178" spans="1:9" ht="15">
      <c r="A178" s="6" t="s">
        <v>17</v>
      </c>
      <c r="B178" s="12"/>
      <c r="C178" s="2"/>
      <c r="D178" s="15"/>
      <c r="E178" s="28"/>
      <c r="F178" s="7">
        <v>0</v>
      </c>
      <c r="G178" s="17">
        <f>F178</f>
        <v>0</v>
      </c>
      <c r="H178" s="17">
        <f>G178-F178</f>
        <v>0</v>
      </c>
      <c r="I178" s="12"/>
    </row>
    <row r="179" spans="1:9" ht="15">
      <c r="A179" s="34" t="s">
        <v>60</v>
      </c>
      <c r="B179" s="2"/>
      <c r="C179" s="20"/>
      <c r="D179" s="2"/>
      <c r="E179" s="24"/>
      <c r="F179" s="18">
        <f>SUM(F177:F178)</f>
        <v>4893.9974999999995</v>
      </c>
      <c r="G179" s="18">
        <f>SUM(G177:G178)</f>
        <v>5135.75</v>
      </c>
      <c r="H179" s="18">
        <f>SUM(H177:H178)</f>
        <v>241.7525000000005</v>
      </c>
      <c r="I179" s="12"/>
    </row>
    <row r="180" spans="1:8" s="25" customFormat="1" ht="15">
      <c r="A180" s="34"/>
      <c r="B180" s="55"/>
      <c r="C180" s="55"/>
      <c r="D180" s="55"/>
      <c r="E180" s="55"/>
      <c r="F180" s="56"/>
      <c r="G180" s="56"/>
      <c r="H180" s="56"/>
    </row>
    <row r="181" spans="1:8" ht="15">
      <c r="A181" s="23" t="s">
        <v>61</v>
      </c>
      <c r="B181" s="35"/>
      <c r="C181" s="19"/>
      <c r="D181" s="25"/>
      <c r="E181" s="25"/>
      <c r="F181" s="53">
        <f>F120+F151+F173</f>
        <v>444400.5488</v>
      </c>
      <c r="G181" s="60">
        <f>G120+G151+G173</f>
        <v>506865.45</v>
      </c>
      <c r="H181" s="18">
        <f>G181-F181</f>
        <v>62464.90120000002</v>
      </c>
    </row>
    <row r="182" spans="1:8" ht="15">
      <c r="A182" s="23" t="s">
        <v>62</v>
      </c>
      <c r="B182" s="35"/>
      <c r="C182" s="19"/>
      <c r="D182" s="25"/>
      <c r="E182" s="25"/>
      <c r="F182" s="53">
        <f>F130+F138+F164+F179</f>
        <v>639301.4099000001</v>
      </c>
      <c r="G182" s="60">
        <f>G130+G138+G164+G179</f>
        <v>761845.65</v>
      </c>
      <c r="H182" s="56">
        <f>H130+H138+H164+H179</f>
        <v>122544.24009999997</v>
      </c>
    </row>
  </sheetData>
  <sheetProtection/>
  <mergeCells count="2">
    <mergeCell ref="A1:H1"/>
    <mergeCell ref="A110:H110"/>
  </mergeCells>
  <printOptions horizontalCentered="1"/>
  <pageMargins left="0.7" right="0.7" top="0.75" bottom="0.75" header="0.3" footer="0.3"/>
  <pageSetup fitToHeight="2" horizontalDpi="600" verticalDpi="600" orientation="landscape" scale="55" r:id="rId1"/>
  <rowBreaks count="1" manualBreakCount="1">
    <brk id="74" max="7" man="1"/>
  </rowBreaks>
  <ignoredErrors>
    <ignoredError sqref="H71 H47 H37:H38 H28 G38 H79 H149:H150 G163:H163 H171:H172 G104 H136:H137 H128:H129 H162 H91 H53 H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2019-08-01T01:56:59Z</cp:lastPrinted>
  <dcterms:created xsi:type="dcterms:W3CDTF">2017-01-06T03:34:50Z</dcterms:created>
  <dcterms:modified xsi:type="dcterms:W3CDTF">2019-08-01T02:01:56Z</dcterms:modified>
  <cp:category/>
  <cp:version/>
  <cp:contentType/>
  <cp:contentStatus/>
</cp:coreProperties>
</file>