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435" windowWidth="28755" windowHeight="14385" activeTab="0"/>
  </bookViews>
  <sheets>
    <sheet name="Sheet1" sheetId="1" r:id="rId1"/>
  </sheets>
  <definedNames>
    <definedName name="_xlnm.Print_Area" localSheetId="0">'Sheet1'!$A$4:$H$172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<sst xmlns="http://schemas.openxmlformats.org/spreadsheetml/2006/main" count="223" uniqueCount="130">
  <si>
    <t>Average Cost</t>
  </si>
  <si>
    <t>Symbol</t>
  </si>
  <si>
    <t>BCE INC COM NEW</t>
  </si>
  <si>
    <t>BROOKFIELD BUSINESS PARTNERS L P LIMITED PARTNERSHIP UNITS</t>
  </si>
  <si>
    <t>BROOKFIELD PROPERTY PARTNERS L P</t>
  </si>
  <si>
    <t>SMART REAL ESTATE INVESTMENT TRUST VAR VTG UNIT</t>
  </si>
  <si>
    <t>CHEVRON CORPORATION</t>
  </si>
  <si>
    <t>CISCO SYSTEMS INC</t>
  </si>
  <si>
    <t>ISHARES GLOBAL ENERGY ETF</t>
  </si>
  <si>
    <t>CVX</t>
  </si>
  <si>
    <t>CSCO</t>
  </si>
  <si>
    <t>IXC</t>
  </si>
  <si>
    <t>BCE</t>
  </si>
  <si>
    <t>BAM.A</t>
  </si>
  <si>
    <t>BBU.UN</t>
  </si>
  <si>
    <t>BPY.UN</t>
  </si>
  <si>
    <t>SRU.UN</t>
  </si>
  <si>
    <t>CASH</t>
  </si>
  <si>
    <t>AT&amp;T INC</t>
  </si>
  <si>
    <t>COLGATE PALMOLIVE CO</t>
  </si>
  <si>
    <t>CL</t>
  </si>
  <si>
    <t>XOM</t>
  </si>
  <si>
    <t>EXXON MOBIL CORP</t>
  </si>
  <si>
    <t>T</t>
  </si>
  <si>
    <t>JNJ</t>
  </si>
  <si>
    <t>NKE</t>
  </si>
  <si>
    <t>MMM</t>
  </si>
  <si>
    <t>VZ</t>
  </si>
  <si>
    <t>WMT</t>
  </si>
  <si>
    <t>JOHNSON &amp; JOHNSON</t>
  </si>
  <si>
    <t>NIKE INC CL-B</t>
  </si>
  <si>
    <t>3M COMPANY</t>
  </si>
  <si>
    <t>VERIZON COMMUNICATIONS</t>
  </si>
  <si>
    <t>WAL MART STORES INC</t>
  </si>
  <si>
    <t>BANK OF NOVA SCOTIA</t>
  </si>
  <si>
    <t>BNS</t>
  </si>
  <si>
    <t>CANADIAN NATIONAL RAILWAY</t>
  </si>
  <si>
    <t>CNR</t>
  </si>
  <si>
    <t>BROOKFIELD ASSET MANAGEMENT INC CLASS A LTD VTG SHS</t>
  </si>
  <si>
    <t>ROYAL BANK OF CANADA</t>
  </si>
  <si>
    <t>RY</t>
  </si>
  <si>
    <t>INVESTMENT ACCOUNT #1</t>
  </si>
  <si>
    <t>CANADIAN DOLLAR INVESTMENTS</t>
  </si>
  <si>
    <t>US DOLLAR INVESTMENTS</t>
  </si>
  <si>
    <t>INVESTMENT ACCOUNT #2</t>
  </si>
  <si>
    <t>INTACT FINANCIAL</t>
  </si>
  <si>
    <t>IFC</t>
  </si>
  <si>
    <t>TELUS</t>
  </si>
  <si>
    <t>INVESTMENT ACCOUNT #3</t>
  </si>
  <si>
    <t>INVESTMENT ACCOUNT #4</t>
  </si>
  <si>
    <t>INVESTMENT ACCOUNT #5</t>
  </si>
  <si>
    <t>HORMEL FOODS CORP</t>
  </si>
  <si>
    <t>SMUCKER J M COMPANY</t>
  </si>
  <si>
    <t>HRL</t>
  </si>
  <si>
    <t>SJM</t>
  </si>
  <si>
    <t>GENUINE PARTS COMPANY</t>
  </si>
  <si>
    <t>GPC</t>
  </si>
  <si>
    <t>TOTAL MARKET VALUE CANADIAN</t>
  </si>
  <si>
    <t>TOTAL MARKET VALUE CANADIAN PLUS CASH</t>
  </si>
  <si>
    <t>TOTAL MARKET VALUE US</t>
  </si>
  <si>
    <t>TOTAL MARKET VALUE US PLUS CASH</t>
  </si>
  <si>
    <t>GRAND TOTAL CANADIAN DOLLAR INVESTMENTS PLUS CASH</t>
  </si>
  <si>
    <t>GRAND TOTAL US DOLLAR INVESTMENTS PLUS CASH</t>
  </si>
  <si>
    <t>MASTERCARD</t>
  </si>
  <si>
    <t>ENBRIDGE</t>
  </si>
  <si>
    <t>ENB</t>
  </si>
  <si>
    <t>MA</t>
  </si>
  <si>
    <t>MICROSOFT CORPORATION</t>
  </si>
  <si>
    <t>MSFT</t>
  </si>
  <si>
    <t>INVESTMENT ACCOUNT #6</t>
  </si>
  <si>
    <t>SIDE ACCOUNTS</t>
  </si>
  <si>
    <t>INVESTMENT ACCOUNT #7</t>
  </si>
  <si>
    <t>PAYCHEX</t>
  </si>
  <si>
    <t>PAYX</t>
  </si>
  <si>
    <t>ALIMENTATION COUCHE-TARD</t>
  </si>
  <si>
    <t>THE ROYAL BANK OF CANADA</t>
  </si>
  <si>
    <t>THE TORONTO-DOMINION BANK</t>
  </si>
  <si>
    <t>ATD.B</t>
  </si>
  <si>
    <t>TD</t>
  </si>
  <si>
    <t>INVESTMENT ACCOUNT #8</t>
  </si>
  <si>
    <t>INVESTMENT ACCOUNT #9</t>
  </si>
  <si>
    <t>INVESTMENT ACCOUNT #10</t>
  </si>
  <si>
    <t>STANLEY BLACK &amp; DECKER</t>
  </si>
  <si>
    <t>SWK</t>
  </si>
  <si>
    <t>ILLINOIS TOOL WORKS</t>
  </si>
  <si>
    <t>ITW</t>
  </si>
  <si>
    <t>BERKSHIRE HATHAWAY - CLASS B</t>
  </si>
  <si>
    <t>BRK-B</t>
  </si>
  <si>
    <t>FEDEX</t>
  </si>
  <si>
    <t>FDX</t>
  </si>
  <si>
    <t>CME GROUP</t>
  </si>
  <si>
    <t>CME</t>
  </si>
  <si>
    <t>E-L FINANCIAL</t>
  </si>
  <si>
    <t>ELF</t>
  </si>
  <si>
    <t>BCE INC.</t>
  </si>
  <si>
    <t>EMERA INCORPORATED</t>
  </si>
  <si>
    <t>EMA</t>
  </si>
  <si>
    <t>KFY</t>
  </si>
  <si>
    <t xml:space="preserve">KFY U.S. 03/15/19 55 CALL </t>
  </si>
  <si>
    <t>KORN/FERRY INTL</t>
  </si>
  <si>
    <t>BROOKFIELD INFRASTRUCTURE PARTNERS</t>
  </si>
  <si>
    <t>BIP.UN</t>
  </si>
  <si>
    <t>UNITED TECHNOLOGIES</t>
  </si>
  <si>
    <t>UTX</t>
  </si>
  <si>
    <t>S&amp;P GLOBAL INC.</t>
  </si>
  <si>
    <t>SPGI</t>
  </si>
  <si>
    <t>BROOKFIELD RENEWABLE PARTNERS</t>
  </si>
  <si>
    <t>BEP.UN</t>
  </si>
  <si>
    <t>W.W. GRAINGER</t>
  </si>
  <si>
    <t>GWW</t>
  </si>
  <si>
    <t>MOODY'S</t>
  </si>
  <si>
    <t>MCO</t>
  </si>
  <si>
    <t>BROADRIDGE FINANCIAL SOLUTIONS</t>
  </si>
  <si>
    <t>BR</t>
  </si>
  <si>
    <t>GOLDMAN SACHS</t>
  </si>
  <si>
    <t>GS</t>
  </si>
  <si>
    <t>CANADIAN IMPERIAL BANK OF COMMERCE</t>
  </si>
  <si>
    <t>CM</t>
  </si>
  <si>
    <t>BANK OF MONTREAL</t>
  </si>
  <si>
    <t>BMO</t>
  </si>
  <si>
    <t>APPLE</t>
  </si>
  <si>
    <t>AAPL</t>
  </si>
  <si>
    <t>FFJ PORTFOLIO AS AT FEBRUARY 28, 2019</t>
  </si>
  <si>
    <t>Quantity as at FEBRUARY 28, 2019</t>
  </si>
  <si>
    <t>Market Price as at FEBRUARY 28, 2019</t>
  </si>
  <si>
    <t>Book Value as at FEBRUARY 28, 2019</t>
  </si>
  <si>
    <t>Market Value as at FEBRUARY 28, 2019</t>
  </si>
  <si>
    <t>Variance Book Value and Market Value as at FEBRUARY 28, 2019</t>
  </si>
  <si>
    <t xml:space="preserve">MA U.S. 04/18/19 230 CALL </t>
  </si>
  <si>
    <t xml:space="preserve">NKE U.S. 04/18/19 87.50 CALL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</si>
</sst>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.0000_);[Red]\(&quot;$&quot;#,##0.0000\)"/>
    <numFmt numFmtId="167" formatCode="&quot;$&quot;#,##0.0000_);\(&quot;$&quot;#,##0.0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0" applyNumberFormat="1" applyAlignment="1">
      <alignment/>
    </xf>
    <xf numFmtId="8" fontId="0" fillId="0" borderId="0" xfId="0" applyNumberFormat="1" applyAlignment="1">
      <alignment wrapText="1"/>
    </xf>
    <xf numFmtId="8" fontId="0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8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center" wrapText="1"/>
    </xf>
    <xf numFmtId="0" fontId="33" fillId="0" borderId="0" xfId="0" applyFont="1" applyAlignment="1">
      <alignment horizontal="left" vertical="center" wrapText="1"/>
    </xf>
    <xf numFmtId="8" fontId="0" fillId="0" borderId="0" xfId="0" applyNumberFormat="1" applyFont="1" applyAlignment="1">
      <alignment horizontal="center" wrapText="1"/>
    </xf>
    <xf numFmtId="8" fontId="33" fillId="0" borderId="0" xfId="0" applyNumberFormat="1" applyFont="1" applyAlignment="1">
      <alignment horizontal="center"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164" fontId="33" fillId="0" borderId="0" xfId="0" applyNumberFormat="1" applyFont="1" applyAlignment="1">
      <alignment horizontal="center" wrapText="1"/>
    </xf>
    <xf numFmtId="8" fontId="33" fillId="0" borderId="0" xfId="0" applyNumberFormat="1" applyFont="1" applyAlignment="1">
      <alignment horizontal="center"/>
    </xf>
    <xf numFmtId="8" fontId="33" fillId="0" borderId="0" xfId="0" applyNumberFormat="1" applyFont="1" applyAlignment="1">
      <alignment/>
    </xf>
    <xf numFmtId="164" fontId="33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7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33" fillId="0" borderId="0" xfId="0" applyNumberFormat="1" applyFont="1" applyAlignment="1">
      <alignment/>
    </xf>
    <xf numFmtId="8" fontId="33" fillId="0" borderId="0" xfId="0" applyNumberFormat="1" applyFont="1" applyAlignment="1">
      <alignment wrapText="1"/>
    </xf>
    <xf numFmtId="0" fontId="3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8" fontId="0" fillId="0" borderId="0" xfId="0" applyNumberFormat="1" applyFont="1" applyAlignment="1">
      <alignment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5" fontId="0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 wrapText="1"/>
    </xf>
    <xf numFmtId="165" fontId="33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34" fillId="0" borderId="0" xfId="0" applyFont="1" applyAlignment="1">
      <alignment horizontal="center" wrapText="1"/>
    </xf>
    <xf numFmtId="8" fontId="34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center"/>
    </xf>
    <xf numFmtId="8" fontId="33" fillId="0" borderId="0" xfId="0" applyNumberFormat="1" applyFont="1" applyAlignment="1">
      <alignment horizontal="center"/>
    </xf>
    <xf numFmtId="8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8" fontId="33" fillId="0" borderId="0" xfId="0" applyNumberFormat="1" applyFont="1" applyAlignment="1">
      <alignment horizontal="center"/>
    </xf>
    <xf numFmtId="165" fontId="33" fillId="0" borderId="0" xfId="0" applyNumberFormat="1" applyFont="1" applyAlignment="1">
      <alignment horizontal="center" wrapText="1"/>
    </xf>
    <xf numFmtId="165" fontId="33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8" fontId="3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2"/>
  <sheetViews>
    <sheetView tabSelected="1" zoomScalePageLayoutView="0" workbookViewId="0" topLeftCell="A1">
      <selection activeCell="J160" sqref="J160"/>
    </sheetView>
  </sheetViews>
  <sheetFormatPr defaultColWidth="9.140625" defaultRowHeight="15"/>
  <cols>
    <col min="1" max="1" width="64.140625" style="0" customWidth="1"/>
    <col min="2" max="2" width="10.7109375" style="27" customWidth="1"/>
    <col min="3" max="3" width="19.421875" style="0" customWidth="1"/>
    <col min="4" max="4" width="14.421875" style="0" customWidth="1"/>
    <col min="5" max="5" width="19.28125" style="0" customWidth="1"/>
    <col min="6" max="7" width="20.7109375" style="7" customWidth="1"/>
    <col min="8" max="8" width="22.8515625" style="5" customWidth="1"/>
    <col min="9" max="9" width="13.140625" style="0" customWidth="1"/>
    <col min="10" max="10" width="10.140625" style="0" bestFit="1" customWidth="1"/>
  </cols>
  <sheetData>
    <row r="1" spans="1:8" ht="15">
      <c r="A1" s="59" t="s">
        <v>122</v>
      </c>
      <c r="B1" s="59"/>
      <c r="C1" s="59"/>
      <c r="D1" s="59"/>
      <c r="E1" s="59"/>
      <c r="F1" s="59"/>
      <c r="G1" s="59"/>
      <c r="H1" s="59"/>
    </row>
    <row r="2" spans="1:8" ht="15">
      <c r="A2" s="25"/>
      <c r="B2" s="35"/>
      <c r="C2" s="25"/>
      <c r="D2" s="25"/>
      <c r="E2" s="25"/>
      <c r="F2" s="53"/>
      <c r="G2" s="53"/>
      <c r="H2" s="23"/>
    </row>
    <row r="3" spans="1:9" ht="45" customHeight="1">
      <c r="A3" s="1"/>
      <c r="B3" s="20" t="s">
        <v>1</v>
      </c>
      <c r="C3" s="20" t="s">
        <v>123</v>
      </c>
      <c r="D3" s="20" t="s">
        <v>0</v>
      </c>
      <c r="E3" s="20" t="s">
        <v>124</v>
      </c>
      <c r="F3" s="18" t="s">
        <v>125</v>
      </c>
      <c r="G3" s="18" t="s">
        <v>126</v>
      </c>
      <c r="H3" s="18" t="s">
        <v>127</v>
      </c>
      <c r="I3" s="9"/>
    </row>
    <row r="4" spans="1:9" ht="15">
      <c r="A4" s="26" t="s">
        <v>41</v>
      </c>
      <c r="B4" s="2"/>
      <c r="C4" s="2"/>
      <c r="D4" s="2"/>
      <c r="E4" s="11"/>
      <c r="F4" s="13"/>
      <c r="G4" s="17"/>
      <c r="H4" s="17"/>
      <c r="I4" s="12"/>
    </row>
    <row r="5" spans="1:9" ht="15">
      <c r="A5" s="16" t="s">
        <v>42</v>
      </c>
      <c r="B5" s="2"/>
      <c r="C5" s="2"/>
      <c r="D5" s="2"/>
      <c r="E5" s="11"/>
      <c r="F5" s="13"/>
      <c r="G5" s="17"/>
      <c r="H5" s="17"/>
      <c r="I5" s="12"/>
    </row>
    <row r="6" spans="1:9" ht="15" customHeight="1">
      <c r="A6" s="5" t="s">
        <v>34</v>
      </c>
      <c r="B6" s="13" t="s">
        <v>35</v>
      </c>
      <c r="C6" s="2">
        <v>748</v>
      </c>
      <c r="D6" s="43">
        <v>74.3833</v>
      </c>
      <c r="E6" s="28">
        <v>73.14</v>
      </c>
      <c r="F6" s="7">
        <f aca="true" t="shared" si="0" ref="F6:F11">C6*D6</f>
        <v>55638.7084</v>
      </c>
      <c r="G6" s="17">
        <f aca="true" t="shared" si="1" ref="G6:G11">C6*E6</f>
        <v>54708.72</v>
      </c>
      <c r="H6" s="17">
        <f aca="true" t="shared" si="2" ref="H6:H14">G6-F6</f>
        <v>-929.988400000002</v>
      </c>
      <c r="I6" s="12"/>
    </row>
    <row r="7" spans="1:9" ht="15" customHeight="1">
      <c r="A7" s="5" t="s">
        <v>2</v>
      </c>
      <c r="B7" s="4" t="s">
        <v>12</v>
      </c>
      <c r="C7" s="2">
        <v>800</v>
      </c>
      <c r="D7" s="43">
        <v>50.0407</v>
      </c>
      <c r="E7" s="28">
        <v>58.52</v>
      </c>
      <c r="F7" s="7">
        <f t="shared" si="0"/>
        <v>40032.56</v>
      </c>
      <c r="G7" s="17">
        <f t="shared" si="1"/>
        <v>46816</v>
      </c>
      <c r="H7" s="17">
        <f t="shared" si="2"/>
        <v>6783.440000000002</v>
      </c>
      <c r="I7" s="12"/>
    </row>
    <row r="8" spans="1:9" ht="15" customHeight="1">
      <c r="A8" s="6" t="s">
        <v>38</v>
      </c>
      <c r="B8" s="4" t="s">
        <v>13</v>
      </c>
      <c r="C8" s="8">
        <v>196</v>
      </c>
      <c r="D8" s="43">
        <v>12.256</v>
      </c>
      <c r="E8" s="28">
        <v>59.44</v>
      </c>
      <c r="F8" s="7">
        <f t="shared" si="0"/>
        <v>2402.176</v>
      </c>
      <c r="G8" s="17">
        <f t="shared" si="1"/>
        <v>11650.24</v>
      </c>
      <c r="H8" s="17">
        <f t="shared" si="2"/>
        <v>9248.064</v>
      </c>
      <c r="I8" s="12"/>
    </row>
    <row r="9" spans="1:9" ht="15" customHeight="1">
      <c r="A9" s="6" t="s">
        <v>3</v>
      </c>
      <c r="B9" s="4" t="s">
        <v>14</v>
      </c>
      <c r="C9" s="8">
        <v>3</v>
      </c>
      <c r="D9" s="43">
        <v>19.836</v>
      </c>
      <c r="E9" s="28">
        <v>48.86</v>
      </c>
      <c r="F9" s="7">
        <f t="shared" si="0"/>
        <v>59.507999999999996</v>
      </c>
      <c r="G9" s="17">
        <f t="shared" si="1"/>
        <v>146.57999999999998</v>
      </c>
      <c r="H9" s="17">
        <f t="shared" si="2"/>
        <v>87.07199999999999</v>
      </c>
      <c r="I9" s="12"/>
    </row>
    <row r="10" spans="1:9" ht="15" customHeight="1">
      <c r="A10" s="6" t="s">
        <v>4</v>
      </c>
      <c r="B10" s="4" t="s">
        <v>15</v>
      </c>
      <c r="C10" s="8">
        <v>7</v>
      </c>
      <c r="D10" s="43">
        <v>20.72</v>
      </c>
      <c r="E10" s="28">
        <v>25.81</v>
      </c>
      <c r="F10" s="7">
        <f t="shared" si="0"/>
        <v>145.04</v>
      </c>
      <c r="G10" s="17">
        <f t="shared" si="1"/>
        <v>180.67</v>
      </c>
      <c r="H10" s="17">
        <f t="shared" si="2"/>
        <v>35.629999999999995</v>
      </c>
      <c r="I10" s="12"/>
    </row>
    <row r="11" spans="1:9" ht="15" customHeight="1">
      <c r="A11" s="6" t="s">
        <v>5</v>
      </c>
      <c r="B11" s="4" t="s">
        <v>16</v>
      </c>
      <c r="C11" s="2">
        <v>1129</v>
      </c>
      <c r="D11" s="43">
        <v>28.2171</v>
      </c>
      <c r="E11" s="28">
        <v>33.76</v>
      </c>
      <c r="F11" s="7">
        <f t="shared" si="0"/>
        <v>31857.1059</v>
      </c>
      <c r="G11" s="17">
        <f t="shared" si="1"/>
        <v>38115.04</v>
      </c>
      <c r="H11" s="17">
        <f t="shared" si="2"/>
        <v>6257.934100000002</v>
      </c>
      <c r="I11" s="12"/>
    </row>
    <row r="12" spans="1:9" s="25" customFormat="1" ht="15" customHeight="1">
      <c r="A12" s="34" t="s">
        <v>57</v>
      </c>
      <c r="B12" s="22"/>
      <c r="C12" s="20"/>
      <c r="D12" s="57"/>
      <c r="E12" s="24"/>
      <c r="F12" s="53">
        <f>SUM(F6:F11)</f>
        <v>130135.0983</v>
      </c>
      <c r="G12" s="53">
        <f>SUM(G6:G11)</f>
        <v>151617.25</v>
      </c>
      <c r="H12" s="18">
        <f t="shared" si="2"/>
        <v>21482.151700000002</v>
      </c>
      <c r="I12" s="20"/>
    </row>
    <row r="13" spans="1:9" ht="15" customHeight="1">
      <c r="A13" s="6" t="s">
        <v>17</v>
      </c>
      <c r="B13" s="4"/>
      <c r="C13" s="2"/>
      <c r="D13" s="43"/>
      <c r="E13" s="11"/>
      <c r="F13" s="17">
        <v>644.61</v>
      </c>
      <c r="G13" s="17">
        <f>F13</f>
        <v>644.61</v>
      </c>
      <c r="H13" s="17">
        <f t="shared" si="2"/>
        <v>0</v>
      </c>
      <c r="I13" s="37"/>
    </row>
    <row r="14" spans="1:9" ht="15">
      <c r="A14" s="34" t="s">
        <v>58</v>
      </c>
      <c r="B14" s="2"/>
      <c r="C14" s="20"/>
      <c r="D14" s="43"/>
      <c r="E14" s="19"/>
      <c r="F14" s="18">
        <f>F12+F13</f>
        <v>130779.7083</v>
      </c>
      <c r="G14" s="18">
        <f>G12+G13</f>
        <v>152261.86</v>
      </c>
      <c r="H14" s="18">
        <f t="shared" si="2"/>
        <v>21482.151699999988</v>
      </c>
      <c r="I14" s="12"/>
    </row>
    <row r="15" spans="1:9" ht="15">
      <c r="A15" s="16"/>
      <c r="B15" s="2"/>
      <c r="C15" s="2"/>
      <c r="D15" s="43"/>
      <c r="E15" s="11"/>
      <c r="F15" s="13"/>
      <c r="G15" s="17"/>
      <c r="H15" s="17"/>
      <c r="I15" s="12"/>
    </row>
    <row r="16" spans="1:9" ht="15">
      <c r="A16" s="16" t="s">
        <v>43</v>
      </c>
      <c r="B16" s="2"/>
      <c r="C16" s="2"/>
      <c r="D16" s="43"/>
      <c r="E16" s="11"/>
      <c r="F16" s="13"/>
      <c r="G16" s="17"/>
      <c r="H16" s="17"/>
      <c r="I16" s="12"/>
    </row>
    <row r="17" spans="1:9" ht="15">
      <c r="A17" s="5" t="s">
        <v>6</v>
      </c>
      <c r="B17" s="4" t="s">
        <v>9</v>
      </c>
      <c r="C17" s="2">
        <v>913</v>
      </c>
      <c r="D17" s="44">
        <v>112.2688</v>
      </c>
      <c r="E17" s="28">
        <v>119.58</v>
      </c>
      <c r="F17" s="7">
        <f>C17*D17</f>
        <v>102501.4144</v>
      </c>
      <c r="G17" s="17">
        <f>C17*E17</f>
        <v>109176.54</v>
      </c>
      <c r="H17" s="17">
        <f>G17-F17</f>
        <v>6675.125599999999</v>
      </c>
      <c r="I17" s="12"/>
    </row>
    <row r="18" spans="1:9" ht="15">
      <c r="A18" s="5" t="s">
        <v>7</v>
      </c>
      <c r="B18" s="4" t="s">
        <v>10</v>
      </c>
      <c r="C18" s="2">
        <v>811</v>
      </c>
      <c r="D18" s="44">
        <v>19.5126</v>
      </c>
      <c r="E18" s="28">
        <v>51.77</v>
      </c>
      <c r="F18" s="7">
        <f>C18*D18</f>
        <v>15824.718599999998</v>
      </c>
      <c r="G18" s="17">
        <f>C18*E18</f>
        <v>41985.47</v>
      </c>
      <c r="H18" s="17">
        <f>G18-F18</f>
        <v>26160.7514</v>
      </c>
      <c r="I18" s="12"/>
    </row>
    <row r="19" spans="1:9" ht="15">
      <c r="A19" s="5" t="s">
        <v>8</v>
      </c>
      <c r="B19" s="4" t="s">
        <v>11</v>
      </c>
      <c r="C19" s="2">
        <v>30</v>
      </c>
      <c r="D19" s="44">
        <v>34.5287</v>
      </c>
      <c r="E19" s="28">
        <v>33.35</v>
      </c>
      <c r="F19" s="7">
        <f>C19*D19</f>
        <v>1035.861</v>
      </c>
      <c r="G19" s="17">
        <f>C19*E19</f>
        <v>1000.5</v>
      </c>
      <c r="H19" s="17">
        <f>G19-F19</f>
        <v>-35.361000000000104</v>
      </c>
      <c r="I19" s="12"/>
    </row>
    <row r="20" spans="1:9" ht="15">
      <c r="A20" s="5" t="s">
        <v>99</v>
      </c>
      <c r="B20" s="4" t="s">
        <v>97</v>
      </c>
      <c r="C20" s="2">
        <v>300</v>
      </c>
      <c r="D20" s="44">
        <v>50.1289</v>
      </c>
      <c r="E20" s="28">
        <v>48.79</v>
      </c>
      <c r="F20" s="7">
        <f>C20*D20</f>
        <v>15038.67</v>
      </c>
      <c r="G20" s="17">
        <f>C20*E20</f>
        <v>14637</v>
      </c>
      <c r="H20" s="17">
        <f>G20-F20</f>
        <v>-401.6700000000001</v>
      </c>
      <c r="I20" s="12"/>
    </row>
    <row r="21" spans="1:9" ht="15">
      <c r="A21" t="s">
        <v>98</v>
      </c>
      <c r="B21" s="4"/>
      <c r="C21" s="49">
        <v>-3</v>
      </c>
      <c r="D21" s="44">
        <v>1.35</v>
      </c>
      <c r="E21" s="28">
        <v>0.2</v>
      </c>
      <c r="F21" s="7">
        <v>-391.25</v>
      </c>
      <c r="G21" s="17">
        <v>-60</v>
      </c>
      <c r="H21" s="17">
        <f>G21-F21</f>
        <v>331.25</v>
      </c>
      <c r="I21" s="12"/>
    </row>
    <row r="22" spans="1:35" s="25" customFormat="1" ht="15">
      <c r="A22" s="34" t="s">
        <v>59</v>
      </c>
      <c r="B22" s="22"/>
      <c r="C22" s="20"/>
      <c r="D22" s="47"/>
      <c r="E22" s="24"/>
      <c r="F22" s="53">
        <f>SUM(F17:F21)</f>
        <v>134009.414</v>
      </c>
      <c r="G22" s="53">
        <f>SUM(G17:G21)</f>
        <v>166739.51</v>
      </c>
      <c r="H22" s="53">
        <f>SUM(H17:H21)</f>
        <v>32730.096000000005</v>
      </c>
      <c r="I22" s="20"/>
      <c r="AI22"/>
    </row>
    <row r="23" spans="1:9" ht="15">
      <c r="A23" s="6" t="s">
        <v>17</v>
      </c>
      <c r="B23" s="4"/>
      <c r="C23" s="2"/>
      <c r="D23" s="44"/>
      <c r="E23" s="11"/>
      <c r="F23" s="50">
        <v>-18629.68</v>
      </c>
      <c r="G23" s="50">
        <f>F23</f>
        <v>-18629.68</v>
      </c>
      <c r="H23" s="50">
        <f>G23-F23</f>
        <v>0</v>
      </c>
      <c r="I23" s="12"/>
    </row>
    <row r="24" spans="1:9" ht="15">
      <c r="A24" s="34" t="s">
        <v>60</v>
      </c>
      <c r="B24" s="2"/>
      <c r="C24" s="20"/>
      <c r="D24" s="43"/>
      <c r="E24" s="19"/>
      <c r="F24" s="18">
        <f>SUM(F22:F23)</f>
        <v>115379.734</v>
      </c>
      <c r="G24" s="18">
        <f>SUM(G22:G23)</f>
        <v>148109.83000000002</v>
      </c>
      <c r="H24" s="18">
        <f>SUM(H22:H23)</f>
        <v>32730.096000000005</v>
      </c>
      <c r="I24" s="12"/>
    </row>
    <row r="25" spans="1:9" ht="15">
      <c r="A25" s="1"/>
      <c r="B25" s="2"/>
      <c r="C25" s="2"/>
      <c r="D25" s="43"/>
      <c r="E25" s="11"/>
      <c r="F25" s="13"/>
      <c r="G25" s="17"/>
      <c r="H25" s="17"/>
      <c r="I25" s="12"/>
    </row>
    <row r="26" spans="1:9" ht="15">
      <c r="A26" s="26" t="s">
        <v>44</v>
      </c>
      <c r="B26" s="2"/>
      <c r="C26" s="2"/>
      <c r="D26" s="43"/>
      <c r="E26" s="11"/>
      <c r="F26" s="13"/>
      <c r="G26" s="17"/>
      <c r="H26" s="17"/>
      <c r="I26" s="12"/>
    </row>
    <row r="27" spans="1:9" ht="15">
      <c r="A27" s="16" t="s">
        <v>42</v>
      </c>
      <c r="B27" s="2"/>
      <c r="C27" s="2"/>
      <c r="D27" s="43"/>
      <c r="E27" s="11"/>
      <c r="F27" s="13"/>
      <c r="G27" s="17"/>
      <c r="H27" s="17"/>
      <c r="I27" s="12"/>
    </row>
    <row r="28" spans="1:9" ht="15">
      <c r="A28" s="5" t="s">
        <v>36</v>
      </c>
      <c r="B28" s="4" t="s">
        <v>37</v>
      </c>
      <c r="C28" s="2">
        <v>728</v>
      </c>
      <c r="D28" s="46">
        <v>75.55</v>
      </c>
      <c r="E28" s="28">
        <v>112.92</v>
      </c>
      <c r="F28" s="7">
        <f>C28*D28</f>
        <v>55000.4</v>
      </c>
      <c r="G28" s="17">
        <f>C28*E28</f>
        <v>82205.76</v>
      </c>
      <c r="H28" s="17">
        <f>G28-F28</f>
        <v>27205.359999999993</v>
      </c>
      <c r="I28" s="12"/>
    </row>
    <row r="29" spans="1:9" ht="15">
      <c r="A29" s="14" t="s">
        <v>45</v>
      </c>
      <c r="B29" s="12" t="s">
        <v>46</v>
      </c>
      <c r="C29" s="2">
        <v>153</v>
      </c>
      <c r="D29" s="43">
        <v>92.39</v>
      </c>
      <c r="E29" s="28">
        <v>110</v>
      </c>
      <c r="F29" s="7">
        <f>C29*D29</f>
        <v>14135.67</v>
      </c>
      <c r="G29" s="17">
        <f>C29*E29</f>
        <v>16830</v>
      </c>
      <c r="H29" s="17">
        <f>G29-F29</f>
        <v>2694.33</v>
      </c>
      <c r="I29" s="12"/>
    </row>
    <row r="30" spans="1:9" s="25" customFormat="1" ht="15">
      <c r="A30" s="34" t="s">
        <v>57</v>
      </c>
      <c r="B30" s="20"/>
      <c r="C30" s="20"/>
      <c r="D30" s="57"/>
      <c r="E30" s="24"/>
      <c r="F30" s="53">
        <f>SUM(F28:F29)</f>
        <v>69136.07</v>
      </c>
      <c r="G30" s="53">
        <f>SUM(G28:G29)</f>
        <v>99035.76</v>
      </c>
      <c r="H30" s="53">
        <f>SUM(H28:H29)</f>
        <v>29899.689999999995</v>
      </c>
      <c r="I30" s="20"/>
    </row>
    <row r="31" spans="1:9" ht="15">
      <c r="A31" s="6" t="s">
        <v>17</v>
      </c>
      <c r="B31" s="12"/>
      <c r="C31" s="2"/>
      <c r="D31" s="43"/>
      <c r="E31" s="28"/>
      <c r="F31" s="7">
        <v>4753.45</v>
      </c>
      <c r="G31" s="7">
        <f>F31</f>
        <v>4753.45</v>
      </c>
      <c r="H31" s="17">
        <f>G31-F31</f>
        <v>0</v>
      </c>
      <c r="I31" s="12"/>
    </row>
    <row r="32" spans="1:9" ht="15">
      <c r="A32" s="34" t="s">
        <v>58</v>
      </c>
      <c r="B32" s="2"/>
      <c r="C32" s="20"/>
      <c r="D32" s="43"/>
      <c r="E32" s="24"/>
      <c r="F32" s="18">
        <f>SUM(F30:F31)</f>
        <v>73889.52</v>
      </c>
      <c r="G32" s="18">
        <f>SUM(G30:G31)</f>
        <v>103789.20999999999</v>
      </c>
      <c r="H32" s="18">
        <f>SUM(H30:H31)</f>
        <v>29899.689999999995</v>
      </c>
      <c r="I32" s="12"/>
    </row>
    <row r="33" spans="1:9" ht="15">
      <c r="A33" s="1"/>
      <c r="B33" s="2"/>
      <c r="C33" s="2"/>
      <c r="D33" s="43"/>
      <c r="E33" s="28"/>
      <c r="F33" s="13"/>
      <c r="G33" s="17"/>
      <c r="H33" s="17"/>
      <c r="I33" s="12"/>
    </row>
    <row r="34" spans="1:9" ht="15">
      <c r="A34" s="26" t="s">
        <v>48</v>
      </c>
      <c r="B34" s="2"/>
      <c r="C34" s="2"/>
      <c r="D34" s="43"/>
      <c r="E34" s="28"/>
      <c r="F34" s="13"/>
      <c r="G34" s="17"/>
      <c r="H34" s="17"/>
      <c r="I34" s="12"/>
    </row>
    <row r="35" spans="1:9" ht="15">
      <c r="A35" s="16" t="s">
        <v>42</v>
      </c>
      <c r="B35" s="2"/>
      <c r="C35" s="2"/>
      <c r="D35" s="43"/>
      <c r="E35" s="28"/>
      <c r="F35" s="13"/>
      <c r="G35" s="17"/>
      <c r="H35" s="17"/>
      <c r="I35" s="12"/>
    </row>
    <row r="36" spans="1:9" ht="15">
      <c r="A36" s="5" t="s">
        <v>2</v>
      </c>
      <c r="B36" s="4" t="s">
        <v>12</v>
      </c>
      <c r="C36" s="2">
        <v>343</v>
      </c>
      <c r="D36" s="43">
        <v>54.5</v>
      </c>
      <c r="E36" s="28">
        <v>58.52</v>
      </c>
      <c r="F36" s="7">
        <f>C36*D36</f>
        <v>18693.5</v>
      </c>
      <c r="G36" s="17">
        <f>C36*E36</f>
        <v>20072.36</v>
      </c>
      <c r="H36" s="17">
        <f>G36-F36</f>
        <v>1378.8600000000006</v>
      </c>
      <c r="I36" s="12"/>
    </row>
    <row r="37" spans="1:9" ht="15">
      <c r="A37" s="6" t="s">
        <v>38</v>
      </c>
      <c r="B37" s="4" t="s">
        <v>13</v>
      </c>
      <c r="C37" s="8">
        <v>118</v>
      </c>
      <c r="D37" s="43">
        <v>51.03</v>
      </c>
      <c r="E37" s="28">
        <v>59.44</v>
      </c>
      <c r="F37" s="7">
        <f>C37*D37</f>
        <v>6021.54</v>
      </c>
      <c r="G37" s="17">
        <f>C37*E37</f>
        <v>7013.92</v>
      </c>
      <c r="H37" s="17">
        <f>G37-F37</f>
        <v>992.3800000000001</v>
      </c>
      <c r="I37" s="12"/>
    </row>
    <row r="38" spans="1:9" ht="15">
      <c r="A38" s="6" t="s">
        <v>39</v>
      </c>
      <c r="B38" s="4" t="s">
        <v>40</v>
      </c>
      <c r="C38" s="2">
        <v>403</v>
      </c>
      <c r="D38" s="43">
        <v>75.02</v>
      </c>
      <c r="E38" s="28">
        <v>102.85</v>
      </c>
      <c r="F38" s="7">
        <f>C38*D38</f>
        <v>30233.059999999998</v>
      </c>
      <c r="G38" s="17">
        <f>C38*E38</f>
        <v>41448.549999999996</v>
      </c>
      <c r="H38" s="17">
        <f>G38-F38</f>
        <v>11215.489999999998</v>
      </c>
      <c r="I38" s="12"/>
    </row>
    <row r="39" spans="1:9" ht="15">
      <c r="A39" s="14" t="s">
        <v>47</v>
      </c>
      <c r="B39" s="12" t="s">
        <v>23</v>
      </c>
      <c r="C39" s="2">
        <v>288</v>
      </c>
      <c r="D39" s="43">
        <v>45.86</v>
      </c>
      <c r="E39" s="28">
        <v>47.8</v>
      </c>
      <c r="F39" s="7">
        <f>C39*D39</f>
        <v>13207.68</v>
      </c>
      <c r="G39" s="17">
        <f>C39*E39</f>
        <v>13766.4</v>
      </c>
      <c r="H39" s="17">
        <f>G39-F39</f>
        <v>558.7199999999993</v>
      </c>
      <c r="I39" s="12"/>
    </row>
    <row r="40" spans="1:9" s="25" customFormat="1" ht="15">
      <c r="A40" s="34" t="s">
        <v>57</v>
      </c>
      <c r="B40" s="20"/>
      <c r="C40" s="20"/>
      <c r="D40" s="57"/>
      <c r="E40" s="24"/>
      <c r="F40" s="53">
        <f>SUM(F36:F39)</f>
        <v>68155.78</v>
      </c>
      <c r="G40" s="53">
        <f>SUM(G36:G39)</f>
        <v>82301.22999999998</v>
      </c>
      <c r="H40" s="53">
        <f>SUM(H36:H39)</f>
        <v>14145.449999999999</v>
      </c>
      <c r="I40" s="20"/>
    </row>
    <row r="41" spans="1:9" ht="15">
      <c r="A41" s="6" t="s">
        <v>17</v>
      </c>
      <c r="B41" s="12"/>
      <c r="C41" s="2"/>
      <c r="D41" s="43"/>
      <c r="E41" s="28"/>
      <c r="F41" s="7">
        <v>163.02</v>
      </c>
      <c r="G41" s="17">
        <f>F41</f>
        <v>163.02</v>
      </c>
      <c r="H41" s="17">
        <f>G41-F41</f>
        <v>0</v>
      </c>
      <c r="I41" s="12"/>
    </row>
    <row r="42" spans="1:9" ht="15">
      <c r="A42" s="34" t="s">
        <v>58</v>
      </c>
      <c r="B42" s="2"/>
      <c r="C42" s="20"/>
      <c r="D42" s="43"/>
      <c r="E42" s="24"/>
      <c r="F42" s="18">
        <f>SUM(F40:F41)</f>
        <v>68318.8</v>
      </c>
      <c r="G42" s="18">
        <f>SUM(G40:G41)</f>
        <v>82464.24999999999</v>
      </c>
      <c r="H42" s="18">
        <f>SUM(H40:H41)</f>
        <v>14145.449999999999</v>
      </c>
      <c r="I42" s="12"/>
    </row>
    <row r="43" spans="1:9" ht="15">
      <c r="A43" s="34"/>
      <c r="B43" s="2"/>
      <c r="C43" s="20"/>
      <c r="D43" s="43"/>
      <c r="E43" s="24"/>
      <c r="F43" s="18"/>
      <c r="G43" s="18"/>
      <c r="H43" s="18"/>
      <c r="I43" s="12"/>
    </row>
    <row r="44" spans="1:9" ht="15">
      <c r="A44" s="16" t="s">
        <v>43</v>
      </c>
      <c r="B44" s="2"/>
      <c r="C44" s="2"/>
      <c r="D44" s="43"/>
      <c r="E44" s="28"/>
      <c r="F44" s="13"/>
      <c r="G44" s="17"/>
      <c r="H44" s="17"/>
      <c r="I44" s="12"/>
    </row>
    <row r="45" spans="1:8" s="25" customFormat="1" ht="15">
      <c r="A45" s="14" t="s">
        <v>86</v>
      </c>
      <c r="B45" s="3" t="s">
        <v>87</v>
      </c>
      <c r="C45" s="3">
        <v>24</v>
      </c>
      <c r="D45" s="45">
        <v>196.43</v>
      </c>
      <c r="E45" s="10">
        <v>201.3</v>
      </c>
      <c r="F45" s="7">
        <f>C45*D45</f>
        <v>4714.32</v>
      </c>
      <c r="G45" s="17">
        <f>C45*E45</f>
        <v>4831.200000000001</v>
      </c>
      <c r="H45" s="17">
        <f>G45-F45</f>
        <v>116.88000000000102</v>
      </c>
    </row>
    <row r="46" spans="1:9" ht="15">
      <c r="A46" s="34" t="s">
        <v>59</v>
      </c>
      <c r="B46" s="20"/>
      <c r="C46" s="20"/>
      <c r="D46" s="57"/>
      <c r="E46" s="24"/>
      <c r="F46" s="56">
        <f>SUM(F45:F45)</f>
        <v>4714.32</v>
      </c>
      <c r="G46" s="56">
        <f>SUM(G45:G45)</f>
        <v>4831.200000000001</v>
      </c>
      <c r="H46" s="56">
        <f>SUM(H45:H45)</f>
        <v>116.88000000000102</v>
      </c>
      <c r="I46" s="12"/>
    </row>
    <row r="47" spans="1:9" ht="15">
      <c r="A47" s="6" t="s">
        <v>17</v>
      </c>
      <c r="B47" s="12"/>
      <c r="C47" s="2"/>
      <c r="D47" s="43"/>
      <c r="E47" s="28"/>
      <c r="F47" s="7">
        <v>5.69</v>
      </c>
      <c r="G47" s="17">
        <f>F47</f>
        <v>5.69</v>
      </c>
      <c r="H47" s="17">
        <f>G47-F47</f>
        <v>0</v>
      </c>
      <c r="I47" s="12"/>
    </row>
    <row r="48" spans="1:9" ht="15">
      <c r="A48" s="34" t="s">
        <v>60</v>
      </c>
      <c r="B48" s="2"/>
      <c r="C48" s="20"/>
      <c r="D48" s="43"/>
      <c r="E48" s="24"/>
      <c r="F48" s="18">
        <f>SUM(F46:F47)</f>
        <v>4720.009999999999</v>
      </c>
      <c r="G48" s="18">
        <f>SUM(G46:G47)</f>
        <v>4836.89</v>
      </c>
      <c r="H48" s="18">
        <f>SUM(H46:H47)</f>
        <v>116.88000000000102</v>
      </c>
      <c r="I48" s="12"/>
    </row>
    <row r="49" spans="1:9" ht="15">
      <c r="A49" s="1"/>
      <c r="B49" s="2"/>
      <c r="C49" s="2"/>
      <c r="D49" s="43"/>
      <c r="E49" s="28"/>
      <c r="F49" s="13"/>
      <c r="G49" s="17"/>
      <c r="H49" s="17"/>
      <c r="I49" s="12"/>
    </row>
    <row r="50" spans="1:9" ht="15">
      <c r="A50" s="26" t="s">
        <v>49</v>
      </c>
      <c r="B50" s="2"/>
      <c r="C50" s="2"/>
      <c r="D50" s="43"/>
      <c r="E50" s="28"/>
      <c r="F50" s="13"/>
      <c r="G50" s="17"/>
      <c r="H50" s="17"/>
      <c r="I50" s="12"/>
    </row>
    <row r="51" spans="1:9" ht="15">
      <c r="A51" s="16" t="s">
        <v>43</v>
      </c>
      <c r="B51" s="2"/>
      <c r="C51" s="2"/>
      <c r="D51" s="43"/>
      <c r="E51" s="28"/>
      <c r="F51" s="13"/>
      <c r="G51" s="17"/>
      <c r="H51" s="17"/>
      <c r="I51" s="12"/>
    </row>
    <row r="52" spans="1:8" ht="15">
      <c r="A52" s="5" t="s">
        <v>18</v>
      </c>
      <c r="B52" s="4" t="s">
        <v>23</v>
      </c>
      <c r="C52" s="3">
        <v>574</v>
      </c>
      <c r="D52" s="44">
        <v>34.24</v>
      </c>
      <c r="E52" s="28">
        <v>31.12</v>
      </c>
      <c r="F52" s="7">
        <f aca="true" t="shared" si="3" ref="F52:F61">C52*D52</f>
        <v>19653.760000000002</v>
      </c>
      <c r="G52" s="17">
        <f aca="true" t="shared" si="4" ref="G52:G61">C52*E52</f>
        <v>17862.88</v>
      </c>
      <c r="H52" s="17">
        <f aca="true" t="shared" si="5" ref="H52:H61">G52-F52</f>
        <v>-1790.880000000001</v>
      </c>
    </row>
    <row r="53" spans="1:8" ht="15">
      <c r="A53" s="5" t="s">
        <v>6</v>
      </c>
      <c r="B53" s="4" t="s">
        <v>9</v>
      </c>
      <c r="C53" s="3">
        <v>327</v>
      </c>
      <c r="D53" s="44">
        <v>75.51</v>
      </c>
      <c r="E53" s="28">
        <v>119.58</v>
      </c>
      <c r="F53" s="7">
        <f t="shared" si="3"/>
        <v>24691.77</v>
      </c>
      <c r="G53" s="17">
        <f t="shared" si="4"/>
        <v>39102.659999999996</v>
      </c>
      <c r="H53" s="17">
        <f t="shared" si="5"/>
        <v>14410.889999999996</v>
      </c>
    </row>
    <row r="54" spans="1:8" ht="15">
      <c r="A54" s="5" t="s">
        <v>19</v>
      </c>
      <c r="B54" s="4" t="s">
        <v>20</v>
      </c>
      <c r="C54" s="3">
        <v>419</v>
      </c>
      <c r="D54" s="44">
        <v>62.32</v>
      </c>
      <c r="E54" s="28">
        <v>65.87</v>
      </c>
      <c r="F54" s="7">
        <f t="shared" si="3"/>
        <v>26112.08</v>
      </c>
      <c r="G54" s="17">
        <f t="shared" si="4"/>
        <v>27599.530000000002</v>
      </c>
      <c r="H54" s="17">
        <f t="shared" si="5"/>
        <v>1487.4500000000007</v>
      </c>
    </row>
    <row r="55" spans="1:8" ht="15">
      <c r="A55" s="5" t="s">
        <v>22</v>
      </c>
      <c r="B55" s="4" t="s">
        <v>21</v>
      </c>
      <c r="C55" s="3">
        <v>326</v>
      </c>
      <c r="D55" s="44">
        <v>70.02</v>
      </c>
      <c r="E55" s="28">
        <v>79.03</v>
      </c>
      <c r="F55" s="7">
        <f t="shared" si="3"/>
        <v>22826.52</v>
      </c>
      <c r="G55" s="17">
        <f t="shared" si="4"/>
        <v>25763.78</v>
      </c>
      <c r="H55" s="17">
        <f t="shared" si="5"/>
        <v>2937.2599999999984</v>
      </c>
    </row>
    <row r="56" spans="1:8" ht="15">
      <c r="A56" s="5" t="s">
        <v>29</v>
      </c>
      <c r="B56" s="4" t="s">
        <v>24</v>
      </c>
      <c r="C56" s="3">
        <v>326</v>
      </c>
      <c r="D56" s="44">
        <v>101.44</v>
      </c>
      <c r="E56" s="28">
        <v>136.64</v>
      </c>
      <c r="F56" s="7">
        <f t="shared" si="3"/>
        <v>33069.44</v>
      </c>
      <c r="G56" s="17">
        <f t="shared" si="4"/>
        <v>44544.63999999999</v>
      </c>
      <c r="H56" s="17">
        <f t="shared" si="5"/>
        <v>11475.19999999999</v>
      </c>
    </row>
    <row r="57" spans="1:8" ht="15">
      <c r="A57" s="5" t="s">
        <v>30</v>
      </c>
      <c r="B57" s="4" t="s">
        <v>25</v>
      </c>
      <c r="C57" s="3">
        <v>510</v>
      </c>
      <c r="D57" s="44">
        <v>52.27</v>
      </c>
      <c r="E57" s="28">
        <v>85.73</v>
      </c>
      <c r="F57" s="7">
        <f t="shared" si="3"/>
        <v>26657.7</v>
      </c>
      <c r="G57" s="17">
        <f t="shared" si="4"/>
        <v>43722.3</v>
      </c>
      <c r="H57" s="17">
        <f t="shared" si="5"/>
        <v>17064.600000000002</v>
      </c>
    </row>
    <row r="58" spans="1:9" ht="15">
      <c r="A58" t="s">
        <v>129</v>
      </c>
      <c r="B58" s="4"/>
      <c r="C58" s="49">
        <v>-5</v>
      </c>
      <c r="D58" s="44">
        <v>1.35</v>
      </c>
      <c r="E58" s="28">
        <v>2.5</v>
      </c>
      <c r="F58" s="7">
        <v>-675</v>
      </c>
      <c r="G58" s="17">
        <v>-1250</v>
      </c>
      <c r="H58" s="17">
        <f>G58-F58</f>
        <v>-575</v>
      </c>
      <c r="I58" s="12"/>
    </row>
    <row r="59" spans="1:8" ht="15">
      <c r="A59" s="5" t="s">
        <v>31</v>
      </c>
      <c r="B59" s="4" t="s">
        <v>26</v>
      </c>
      <c r="C59" s="3">
        <v>396</v>
      </c>
      <c r="D59" s="44">
        <v>152.72</v>
      </c>
      <c r="E59" s="28">
        <v>207.39</v>
      </c>
      <c r="F59" s="7">
        <f t="shared" si="3"/>
        <v>60477.12</v>
      </c>
      <c r="G59" s="17">
        <f t="shared" si="4"/>
        <v>82126.43999999999</v>
      </c>
      <c r="H59" s="17">
        <f t="shared" si="5"/>
        <v>21649.319999999985</v>
      </c>
    </row>
    <row r="60" spans="1:8" ht="15">
      <c r="A60" s="5" t="s">
        <v>32</v>
      </c>
      <c r="B60" s="4" t="s">
        <v>27</v>
      </c>
      <c r="C60" s="3">
        <v>548</v>
      </c>
      <c r="D60" s="44">
        <v>53.39</v>
      </c>
      <c r="E60" s="28">
        <v>56.92</v>
      </c>
      <c r="F60" s="7">
        <f t="shared" si="3"/>
        <v>29257.72</v>
      </c>
      <c r="G60" s="17">
        <f t="shared" si="4"/>
        <v>31192.16</v>
      </c>
      <c r="H60" s="17">
        <f t="shared" si="5"/>
        <v>1934.4399999999987</v>
      </c>
    </row>
    <row r="61" spans="1:8" ht="15">
      <c r="A61" s="5" t="s">
        <v>33</v>
      </c>
      <c r="B61" s="4" t="s">
        <v>28</v>
      </c>
      <c r="C61" s="3">
        <v>424</v>
      </c>
      <c r="D61" s="44">
        <v>60.08</v>
      </c>
      <c r="E61" s="28">
        <v>98.99</v>
      </c>
      <c r="F61" s="7">
        <f t="shared" si="3"/>
        <v>25473.92</v>
      </c>
      <c r="G61" s="17">
        <f t="shared" si="4"/>
        <v>41971.759999999995</v>
      </c>
      <c r="H61" s="17">
        <f t="shared" si="5"/>
        <v>16497.839999999997</v>
      </c>
    </row>
    <row r="62" spans="1:8" ht="15">
      <c r="A62" s="34" t="s">
        <v>59</v>
      </c>
      <c r="B62" s="4"/>
      <c r="C62" s="3"/>
      <c r="D62" s="4"/>
      <c r="E62" s="28"/>
      <c r="F62" s="53">
        <f>SUM(F52:F61)</f>
        <v>267545.03</v>
      </c>
      <c r="G62" s="53">
        <f>SUM(G52:G61)</f>
        <v>352636.14999999997</v>
      </c>
      <c r="H62" s="53">
        <f>SUM(H52:H61)</f>
        <v>85091.11999999997</v>
      </c>
    </row>
    <row r="63" spans="1:8" ht="15">
      <c r="A63" s="6" t="s">
        <v>17</v>
      </c>
      <c r="B63" s="4"/>
      <c r="C63" s="3"/>
      <c r="D63" s="5"/>
      <c r="E63" s="32"/>
      <c r="F63" s="4">
        <v>1761.35</v>
      </c>
      <c r="G63" s="7">
        <f>F63</f>
        <v>1761.35</v>
      </c>
      <c r="H63" s="17">
        <f>G63-F63</f>
        <v>0</v>
      </c>
    </row>
    <row r="64" spans="1:8" ht="15">
      <c r="A64" s="34" t="s">
        <v>60</v>
      </c>
      <c r="B64" s="4"/>
      <c r="C64" s="19"/>
      <c r="D64" s="5"/>
      <c r="E64" s="33"/>
      <c r="F64" s="53">
        <f>SUM(F62:F63)</f>
        <v>269306.38</v>
      </c>
      <c r="G64" s="53">
        <f>SUM(G62:G63)</f>
        <v>354397.49999999994</v>
      </c>
      <c r="H64" s="53">
        <f>SUM(H62:H63)</f>
        <v>85091.11999999997</v>
      </c>
    </row>
    <row r="65" spans="3:6" ht="15">
      <c r="C65" s="3"/>
      <c r="E65" s="32"/>
      <c r="F65" s="5"/>
    </row>
    <row r="66" spans="1:6" ht="15">
      <c r="A66" s="26" t="s">
        <v>50</v>
      </c>
      <c r="C66" s="3"/>
      <c r="E66" s="32"/>
      <c r="F66" s="5"/>
    </row>
    <row r="67" spans="1:6" ht="15">
      <c r="A67" s="16" t="s">
        <v>42</v>
      </c>
      <c r="C67" s="3"/>
      <c r="E67" s="32"/>
      <c r="F67" s="5"/>
    </row>
    <row r="68" spans="1:8" ht="15">
      <c r="A68" s="6" t="s">
        <v>38</v>
      </c>
      <c r="B68" s="4" t="s">
        <v>13</v>
      </c>
      <c r="C68" s="8">
        <v>68</v>
      </c>
      <c r="D68" s="43">
        <v>54.666</v>
      </c>
      <c r="E68" s="44">
        <v>59.44</v>
      </c>
      <c r="F68" s="7">
        <f>C68*D68</f>
        <v>3717.2879999999996</v>
      </c>
      <c r="G68" s="17">
        <f>C68*E68</f>
        <v>4041.92</v>
      </c>
      <c r="H68" s="17">
        <f>G68-F68</f>
        <v>324.6320000000005</v>
      </c>
    </row>
    <row r="69" spans="1:8" s="29" customFormat="1" ht="15">
      <c r="A69" s="14" t="s">
        <v>64</v>
      </c>
      <c r="B69" s="27" t="s">
        <v>65</v>
      </c>
      <c r="C69" s="3">
        <v>434</v>
      </c>
      <c r="D69" s="45">
        <v>52.2484</v>
      </c>
      <c r="E69" s="45">
        <v>48.68</v>
      </c>
      <c r="F69" s="7">
        <f>C69*D69</f>
        <v>22675.8056</v>
      </c>
      <c r="G69" s="17">
        <f>C69*E69</f>
        <v>21127.12</v>
      </c>
      <c r="H69" s="17">
        <f>G69-F69</f>
        <v>-1548.6856000000007</v>
      </c>
    </row>
    <row r="70" spans="1:8" s="25" customFormat="1" ht="15">
      <c r="A70" s="34" t="s">
        <v>57</v>
      </c>
      <c r="B70" s="35"/>
      <c r="C70" s="35"/>
      <c r="D70" s="47"/>
      <c r="E70" s="47"/>
      <c r="F70" s="53">
        <f>SUM(F68:F69)</f>
        <v>26393.0936</v>
      </c>
      <c r="G70" s="53">
        <f>SUM(G68:G69)</f>
        <v>25169.04</v>
      </c>
      <c r="H70" s="53">
        <f>SUM(H68:H69)</f>
        <v>-1224.0536000000002</v>
      </c>
    </row>
    <row r="71" spans="1:8" ht="15">
      <c r="A71" s="5" t="s">
        <v>17</v>
      </c>
      <c r="C71" s="3"/>
      <c r="D71" s="44"/>
      <c r="E71" s="44"/>
      <c r="F71" s="4">
        <v>47.08</v>
      </c>
      <c r="G71" s="7">
        <f>F71</f>
        <v>47.08</v>
      </c>
      <c r="H71" s="17">
        <f>G71-F71</f>
        <v>0</v>
      </c>
    </row>
    <row r="72" spans="1:8" s="25" customFormat="1" ht="15">
      <c r="A72" s="34" t="s">
        <v>58</v>
      </c>
      <c r="B72" s="35"/>
      <c r="C72" s="35"/>
      <c r="D72" s="47"/>
      <c r="E72" s="47"/>
      <c r="F72" s="53">
        <f>F70+F71</f>
        <v>26440.173600000002</v>
      </c>
      <c r="G72" s="53">
        <f>G70+G71</f>
        <v>25216.120000000003</v>
      </c>
      <c r="H72" s="53">
        <f>H70+H71</f>
        <v>-1224.0536000000002</v>
      </c>
    </row>
    <row r="73" spans="1:6" ht="15">
      <c r="A73" s="16"/>
      <c r="C73" s="3"/>
      <c r="D73" s="48"/>
      <c r="E73" s="48"/>
      <c r="F73" s="5"/>
    </row>
    <row r="74" spans="1:6" ht="15">
      <c r="A74" s="16" t="s">
        <v>43</v>
      </c>
      <c r="C74" s="3"/>
      <c r="D74" s="48"/>
      <c r="E74" s="48"/>
      <c r="F74" s="5"/>
    </row>
    <row r="75" spans="1:8" s="29" customFormat="1" ht="15">
      <c r="A75" s="14" t="s">
        <v>55</v>
      </c>
      <c r="B75" s="27" t="s">
        <v>56</v>
      </c>
      <c r="C75" s="3">
        <v>312</v>
      </c>
      <c r="D75" s="45">
        <v>79.1644</v>
      </c>
      <c r="E75" s="45">
        <v>108.78</v>
      </c>
      <c r="F75" s="7">
        <f>C75*D75</f>
        <v>24699.2928</v>
      </c>
      <c r="G75" s="17">
        <f>C75*E75</f>
        <v>33939.36</v>
      </c>
      <c r="H75" s="17">
        <f aca="true" t="shared" si="6" ref="H75:H82">G75-F75</f>
        <v>9240.067200000001</v>
      </c>
    </row>
    <row r="76" spans="1:8" ht="15">
      <c r="A76" t="s">
        <v>51</v>
      </c>
      <c r="B76" s="27" t="s">
        <v>53</v>
      </c>
      <c r="C76" s="27">
        <v>411</v>
      </c>
      <c r="D76" s="44">
        <v>33.995</v>
      </c>
      <c r="E76" s="44">
        <v>43.36</v>
      </c>
      <c r="F76" s="7">
        <f>C76*D76</f>
        <v>13971.945</v>
      </c>
      <c r="G76" s="17">
        <f>C76*E76</f>
        <v>17820.96</v>
      </c>
      <c r="H76" s="17">
        <f t="shared" si="6"/>
        <v>3849.0149999999994</v>
      </c>
    </row>
    <row r="77" spans="1:8" s="29" customFormat="1" ht="15">
      <c r="A77" s="14" t="s">
        <v>63</v>
      </c>
      <c r="B77" s="27" t="s">
        <v>66</v>
      </c>
      <c r="C77" s="3">
        <v>400</v>
      </c>
      <c r="D77" s="45">
        <v>124.2449</v>
      </c>
      <c r="E77" s="45">
        <v>224.77</v>
      </c>
      <c r="F77" s="7">
        <f>C77*D77</f>
        <v>49697.96</v>
      </c>
      <c r="G77" s="17">
        <f>C77*E77</f>
        <v>89908</v>
      </c>
      <c r="H77" s="17">
        <f t="shared" si="6"/>
        <v>40210.04</v>
      </c>
    </row>
    <row r="78" spans="1:9" ht="15">
      <c r="A78" t="s">
        <v>128</v>
      </c>
      <c r="B78" s="4"/>
      <c r="C78" s="49">
        <v>-4</v>
      </c>
      <c r="D78" s="44">
        <v>2.392</v>
      </c>
      <c r="E78" s="28">
        <v>4.04</v>
      </c>
      <c r="F78" s="7">
        <v>-956</v>
      </c>
      <c r="G78" s="17">
        <v>-1616</v>
      </c>
      <c r="H78" s="17">
        <f>G78-F78</f>
        <v>-660</v>
      </c>
      <c r="I78" s="12"/>
    </row>
    <row r="79" spans="1:8" s="29" customFormat="1" ht="15">
      <c r="A79" s="36" t="s">
        <v>67</v>
      </c>
      <c r="B79" s="27" t="s">
        <v>68</v>
      </c>
      <c r="C79" s="3">
        <v>244</v>
      </c>
      <c r="D79" s="45">
        <v>70.8826</v>
      </c>
      <c r="E79" s="45">
        <v>112.03</v>
      </c>
      <c r="F79" s="7">
        <f>C79*D79</f>
        <v>17295.3544</v>
      </c>
      <c r="G79" s="17">
        <f>C79*E79</f>
        <v>27335.32</v>
      </c>
      <c r="H79" s="17">
        <f>G79-F79</f>
        <v>10039.9656</v>
      </c>
    </row>
    <row r="80" spans="1:8" ht="15">
      <c r="A80" t="s">
        <v>52</v>
      </c>
      <c r="B80" s="27" t="s">
        <v>54</v>
      </c>
      <c r="C80" s="27">
        <v>411</v>
      </c>
      <c r="D80" s="44">
        <v>121.6525</v>
      </c>
      <c r="E80" s="44">
        <v>105.91</v>
      </c>
      <c r="F80" s="7">
        <f>C80*D80</f>
        <v>49999.1775</v>
      </c>
      <c r="G80" s="17">
        <f>C80*E80</f>
        <v>43529.01</v>
      </c>
      <c r="H80" s="17">
        <f t="shared" si="6"/>
        <v>-6470.167499999996</v>
      </c>
    </row>
    <row r="81" spans="1:8" s="25" customFormat="1" ht="15">
      <c r="A81" s="34" t="s">
        <v>59</v>
      </c>
      <c r="B81" s="35"/>
      <c r="C81" s="30"/>
      <c r="D81" s="47"/>
      <c r="E81" s="24"/>
      <c r="F81" s="53">
        <f>SUM(F75:F80)</f>
        <v>154707.7297</v>
      </c>
      <c r="G81" s="53">
        <f>SUM(G75:G80)</f>
        <v>210916.65000000002</v>
      </c>
      <c r="H81" s="53">
        <f>SUM(H75:H80)</f>
        <v>56208.9203</v>
      </c>
    </row>
    <row r="82" spans="1:8" ht="15">
      <c r="A82" s="6" t="s">
        <v>17</v>
      </c>
      <c r="C82" s="27"/>
      <c r="D82" s="44"/>
      <c r="E82" s="28"/>
      <c r="F82" s="7">
        <v>3013.52</v>
      </c>
      <c r="G82" s="7">
        <f>F82</f>
        <v>3013.52</v>
      </c>
      <c r="H82" s="17">
        <f t="shared" si="6"/>
        <v>0</v>
      </c>
    </row>
    <row r="83" spans="1:8" s="25" customFormat="1" ht="15">
      <c r="A83" s="34" t="s">
        <v>60</v>
      </c>
      <c r="B83" s="35"/>
      <c r="C83" s="30"/>
      <c r="D83" s="47"/>
      <c r="E83" s="30"/>
      <c r="F83" s="53">
        <f>SUM(F81:F82)</f>
        <v>157721.2497</v>
      </c>
      <c r="G83" s="53">
        <f>SUM(G81:G82)</f>
        <v>213930.17</v>
      </c>
      <c r="H83" s="53">
        <f>SUM(H81:H82)</f>
        <v>56208.9203</v>
      </c>
    </row>
    <row r="84" spans="1:8" s="25" customFormat="1" ht="15">
      <c r="A84" s="34"/>
      <c r="B84" s="39"/>
      <c r="C84" s="39"/>
      <c r="D84" s="47"/>
      <c r="E84" s="39"/>
      <c r="F84" s="53"/>
      <c r="G84" s="53"/>
      <c r="H84" s="53"/>
    </row>
    <row r="85" spans="1:8" s="25" customFormat="1" ht="15">
      <c r="A85" s="26" t="s">
        <v>69</v>
      </c>
      <c r="B85" s="39"/>
      <c r="C85" s="39"/>
      <c r="D85" s="47"/>
      <c r="E85" s="39"/>
      <c r="F85" s="53"/>
      <c r="G85" s="53"/>
      <c r="H85" s="53"/>
    </row>
    <row r="86" spans="1:9" s="25" customFormat="1" ht="15">
      <c r="A86" s="16" t="s">
        <v>42</v>
      </c>
      <c r="D86" s="58"/>
      <c r="F86" s="23"/>
      <c r="G86" s="23"/>
      <c r="H86" s="23"/>
      <c r="I86" s="29"/>
    </row>
    <row r="87" spans="1:9" s="25" customFormat="1" ht="15">
      <c r="A87" s="5" t="s">
        <v>17</v>
      </c>
      <c r="B87" s="27"/>
      <c r="C87" s="3"/>
      <c r="D87" s="44"/>
      <c r="E87" s="28"/>
      <c r="F87" s="4">
        <v>12624.82</v>
      </c>
      <c r="G87" s="7">
        <f>F87</f>
        <v>12624.82</v>
      </c>
      <c r="H87" s="17">
        <f>G87-F87</f>
        <v>0</v>
      </c>
      <c r="I87" s="29"/>
    </row>
    <row r="88" spans="1:9" s="25" customFormat="1" ht="15">
      <c r="A88" s="34" t="s">
        <v>58</v>
      </c>
      <c r="B88" s="39"/>
      <c r="C88" s="39"/>
      <c r="D88" s="47"/>
      <c r="E88" s="24"/>
      <c r="F88" s="53">
        <f>F85+F87</f>
        <v>12624.82</v>
      </c>
      <c r="G88" s="53">
        <f>G85+G87</f>
        <v>12624.82</v>
      </c>
      <c r="H88" s="53">
        <f>H85+H87</f>
        <v>0</v>
      </c>
      <c r="I88" s="29"/>
    </row>
    <row r="89" spans="1:9" s="25" customFormat="1" ht="15">
      <c r="A89" s="40"/>
      <c r="B89" s="3"/>
      <c r="C89" s="3"/>
      <c r="D89" s="45"/>
      <c r="E89" s="3"/>
      <c r="F89" s="7"/>
      <c r="G89" s="7"/>
      <c r="H89" s="7"/>
      <c r="I89" s="29"/>
    </row>
    <row r="90" spans="1:8" s="25" customFormat="1" ht="15">
      <c r="A90" s="16" t="s">
        <v>43</v>
      </c>
      <c r="C90" s="3"/>
      <c r="D90" s="45"/>
      <c r="E90" s="3"/>
      <c r="F90" s="7"/>
      <c r="G90" s="7"/>
      <c r="H90" s="7"/>
    </row>
    <row r="91" spans="1:8" s="25" customFormat="1" ht="15">
      <c r="A91" s="14" t="s">
        <v>86</v>
      </c>
      <c r="B91" s="3" t="s">
        <v>87</v>
      </c>
      <c r="C91" s="3">
        <v>200</v>
      </c>
      <c r="D91" s="45">
        <v>198.17</v>
      </c>
      <c r="E91" s="10">
        <v>201.3</v>
      </c>
      <c r="F91" s="7">
        <f>C91*D91</f>
        <v>39634</v>
      </c>
      <c r="G91" s="17">
        <f>C91*E91</f>
        <v>40260</v>
      </c>
      <c r="H91" s="17">
        <f>G91-F91</f>
        <v>626</v>
      </c>
    </row>
    <row r="92" spans="1:8" s="25" customFormat="1" ht="15">
      <c r="A92" s="40" t="s">
        <v>72</v>
      </c>
      <c r="B92" s="3" t="s">
        <v>73</v>
      </c>
      <c r="C92" s="3">
        <v>406</v>
      </c>
      <c r="D92" s="45">
        <v>60.67</v>
      </c>
      <c r="E92" s="10">
        <v>77.02</v>
      </c>
      <c r="F92" s="7">
        <f>C92*D92</f>
        <v>24632.02</v>
      </c>
      <c r="G92" s="17">
        <f>C92*E92</f>
        <v>31270.12</v>
      </c>
      <c r="H92" s="17">
        <f>G92-F92</f>
        <v>6638.0999999999985</v>
      </c>
    </row>
    <row r="93" spans="1:8" s="25" customFormat="1" ht="15">
      <c r="A93" s="34" t="s">
        <v>59</v>
      </c>
      <c r="B93" s="39"/>
      <c r="C93" s="39"/>
      <c r="D93" s="47"/>
      <c r="E93" s="24"/>
      <c r="F93" s="53">
        <f>SUM(F91:F92)</f>
        <v>64266.020000000004</v>
      </c>
      <c r="G93" s="53">
        <f>SUM(G91:G92)</f>
        <v>71530.12</v>
      </c>
      <c r="H93" s="18">
        <f>G93-F93</f>
        <v>7264.099999999991</v>
      </c>
    </row>
    <row r="94" spans="1:8" s="25" customFormat="1" ht="15">
      <c r="A94" s="6" t="s">
        <v>17</v>
      </c>
      <c r="B94" s="27"/>
      <c r="C94" s="27"/>
      <c r="D94" s="31"/>
      <c r="E94" s="28"/>
      <c r="F94" s="7">
        <v>227.36</v>
      </c>
      <c r="G94" s="7">
        <f>F94</f>
        <v>227.36</v>
      </c>
      <c r="H94" s="17">
        <f>G94-F94</f>
        <v>0</v>
      </c>
    </row>
    <row r="95" spans="1:8" s="25" customFormat="1" ht="15">
      <c r="A95" s="34" t="s">
        <v>60</v>
      </c>
      <c r="B95" s="39"/>
      <c r="C95" s="39"/>
      <c r="D95" s="39"/>
      <c r="E95" s="39"/>
      <c r="F95" s="53">
        <f>SUM(F93:F94)</f>
        <v>64493.380000000005</v>
      </c>
      <c r="G95" s="53">
        <f>SUM(G93:G94)</f>
        <v>71757.48</v>
      </c>
      <c r="H95" s="53">
        <f>SUM(H93:H94)</f>
        <v>7264.099999999991</v>
      </c>
    </row>
    <row r="96" spans="1:8" s="25" customFormat="1" ht="15">
      <c r="A96" s="34"/>
      <c r="B96" s="38"/>
      <c r="C96" s="38"/>
      <c r="D96" s="38"/>
      <c r="E96" s="38"/>
      <c r="F96" s="53"/>
      <c r="G96" s="53"/>
      <c r="H96" s="53"/>
    </row>
    <row r="97" spans="1:8" s="25" customFormat="1" ht="15">
      <c r="A97" s="23" t="s">
        <v>61</v>
      </c>
      <c r="B97" s="38"/>
      <c r="C97" s="38"/>
      <c r="F97" s="53">
        <f>F14+F32+F42+F72+F88</f>
        <v>312053.0219</v>
      </c>
      <c r="G97" s="53">
        <f>G14+G32+G42+G72+G88</f>
        <v>376356.25999999995</v>
      </c>
      <c r="H97" s="18">
        <f>G97-F97</f>
        <v>64303.23809999996</v>
      </c>
    </row>
    <row r="98" spans="1:8" s="25" customFormat="1" ht="15">
      <c r="A98" s="23" t="s">
        <v>62</v>
      </c>
      <c r="B98" s="38"/>
      <c r="C98" s="38"/>
      <c r="F98" s="53">
        <f>F24+F48+F64+F83+F95</f>
        <v>611620.7537</v>
      </c>
      <c r="G98" s="56">
        <f>G24+G48+G64+G83+G95</f>
        <v>793031.87</v>
      </c>
      <c r="H98" s="56">
        <f>H24+H48+H64+H83+H95</f>
        <v>181411.11629999994</v>
      </c>
    </row>
    <row r="99" spans="1:8" s="25" customFormat="1" ht="15">
      <c r="A99" s="23"/>
      <c r="B99" s="38"/>
      <c r="C99" s="38"/>
      <c r="F99" s="53"/>
      <c r="G99" s="53"/>
      <c r="H99" s="18"/>
    </row>
    <row r="100" spans="1:8" s="25" customFormat="1" ht="15">
      <c r="A100" s="60" t="s">
        <v>70</v>
      </c>
      <c r="B100" s="60"/>
      <c r="C100" s="60"/>
      <c r="D100" s="60"/>
      <c r="E100" s="60"/>
      <c r="F100" s="60"/>
      <c r="G100" s="60"/>
      <c r="H100" s="60"/>
    </row>
    <row r="101" spans="1:8" s="25" customFormat="1" ht="15">
      <c r="A101" s="34"/>
      <c r="B101" s="38"/>
      <c r="C101" s="38"/>
      <c r="D101" s="38"/>
      <c r="E101" s="38"/>
      <c r="F101" s="53"/>
      <c r="G101" s="53"/>
      <c r="H101" s="53"/>
    </row>
    <row r="102" spans="1:6" ht="15">
      <c r="A102" s="26" t="s">
        <v>71</v>
      </c>
      <c r="C102" s="3"/>
      <c r="F102" s="5"/>
    </row>
    <row r="103" spans="1:8" ht="15">
      <c r="A103" s="16" t="s">
        <v>42</v>
      </c>
      <c r="B103" s="2"/>
      <c r="C103" s="2"/>
      <c r="D103" s="2"/>
      <c r="E103" s="27"/>
      <c r="F103" s="13"/>
      <c r="G103" s="17"/>
      <c r="H103" s="17"/>
    </row>
    <row r="104" spans="1:8" ht="15">
      <c r="A104" s="14" t="s">
        <v>118</v>
      </c>
      <c r="B104" s="12" t="s">
        <v>119</v>
      </c>
      <c r="C104" s="2">
        <v>505</v>
      </c>
      <c r="D104" s="43">
        <v>95.644</v>
      </c>
      <c r="E104" s="28">
        <v>102.62</v>
      </c>
      <c r="F104" s="7">
        <f>C104*D104</f>
        <v>48300.22</v>
      </c>
      <c r="G104" s="17">
        <f>C104*E104</f>
        <v>51823.100000000006</v>
      </c>
      <c r="H104" s="17">
        <f>G104-F104</f>
        <v>3522.8800000000047</v>
      </c>
    </row>
    <row r="105" spans="1:8" ht="15">
      <c r="A105" s="5" t="s">
        <v>116</v>
      </c>
      <c r="B105" s="4" t="s">
        <v>117</v>
      </c>
      <c r="C105" s="2">
        <v>506</v>
      </c>
      <c r="D105" s="46">
        <v>110.787</v>
      </c>
      <c r="E105" s="28">
        <v>111.63</v>
      </c>
      <c r="F105" s="7">
        <f>C105*D105</f>
        <v>56058.222</v>
      </c>
      <c r="G105" s="17">
        <f>C105*E105</f>
        <v>56484.78</v>
      </c>
      <c r="H105" s="17">
        <f>G105-F105</f>
        <v>426.55799999999726</v>
      </c>
    </row>
    <row r="106" spans="1:8" ht="15">
      <c r="A106" s="5" t="s">
        <v>36</v>
      </c>
      <c r="B106" s="4" t="s">
        <v>37</v>
      </c>
      <c r="C106" s="2">
        <v>403</v>
      </c>
      <c r="D106" s="46">
        <v>98.2704</v>
      </c>
      <c r="E106" s="28">
        <v>112.92</v>
      </c>
      <c r="F106" s="7">
        <f>C106*D106</f>
        <v>39602.9712</v>
      </c>
      <c r="G106" s="17">
        <f>C106*E106</f>
        <v>45506.76</v>
      </c>
      <c r="H106" s="17">
        <f>G106-F106</f>
        <v>5903.788800000002</v>
      </c>
    </row>
    <row r="107" spans="1:8" ht="15">
      <c r="A107" s="36" t="s">
        <v>64</v>
      </c>
      <c r="B107" s="12" t="s">
        <v>65</v>
      </c>
      <c r="C107" s="2">
        <v>209</v>
      </c>
      <c r="D107" s="43">
        <v>49.2175</v>
      </c>
      <c r="E107" s="10">
        <v>48.68</v>
      </c>
      <c r="F107" s="7">
        <f>C107*D107</f>
        <v>10286.4575</v>
      </c>
      <c r="G107" s="17">
        <f>C107*E107</f>
        <v>10174.12</v>
      </c>
      <c r="H107" s="17">
        <f>G107-F107</f>
        <v>-112.33749999999964</v>
      </c>
    </row>
    <row r="108" spans="1:8" ht="15">
      <c r="A108" s="34" t="s">
        <v>57</v>
      </c>
      <c r="B108" s="38"/>
      <c r="C108" s="38"/>
      <c r="D108" s="47"/>
      <c r="E108" s="24"/>
      <c r="F108" s="53">
        <f>SUM(F104:F107)</f>
        <v>154247.8707</v>
      </c>
      <c r="G108" s="53">
        <f>SUM(G104:G107)</f>
        <v>163988.76</v>
      </c>
      <c r="H108" s="53">
        <f>SUM(H104:H107)</f>
        <v>9740.889300000004</v>
      </c>
    </row>
    <row r="109" spans="1:8" ht="15">
      <c r="A109" s="5" t="s">
        <v>17</v>
      </c>
      <c r="C109" s="3"/>
      <c r="D109" s="44"/>
      <c r="E109" s="28"/>
      <c r="F109" s="4">
        <v>0</v>
      </c>
      <c r="G109" s="4">
        <v>0</v>
      </c>
      <c r="H109" s="4">
        <v>0</v>
      </c>
    </row>
    <row r="110" spans="1:8" ht="15">
      <c r="A110" s="34" t="s">
        <v>58</v>
      </c>
      <c r="B110" s="38"/>
      <c r="C110" s="38"/>
      <c r="D110" s="47"/>
      <c r="E110" s="24"/>
      <c r="F110" s="53">
        <f>SUM(F108:F109)</f>
        <v>154247.8707</v>
      </c>
      <c r="G110" s="53">
        <f>SUM(G108:G109)</f>
        <v>163988.76</v>
      </c>
      <c r="H110" s="53">
        <f>SUM(H108:H109)</f>
        <v>9740.889300000004</v>
      </c>
    </row>
    <row r="111" spans="1:8" ht="15">
      <c r="A111" s="34"/>
      <c r="B111" s="52"/>
      <c r="C111" s="52"/>
      <c r="D111" s="47"/>
      <c r="E111" s="24"/>
      <c r="F111" s="53"/>
      <c r="G111" s="53"/>
      <c r="H111" s="53"/>
    </row>
    <row r="112" spans="1:6" ht="15">
      <c r="A112" s="16" t="s">
        <v>43</v>
      </c>
      <c r="C112" s="3"/>
      <c r="D112" s="48"/>
      <c r="E112" s="32"/>
      <c r="F112" s="5"/>
    </row>
    <row r="113" spans="1:8" ht="15">
      <c r="A113" s="14" t="s">
        <v>120</v>
      </c>
      <c r="B113" s="27" t="s">
        <v>121</v>
      </c>
      <c r="C113" s="3">
        <v>301</v>
      </c>
      <c r="D113" s="44">
        <v>146.411</v>
      </c>
      <c r="E113" s="28">
        <v>173.15</v>
      </c>
      <c r="F113" s="7">
        <f>C113*D113</f>
        <v>44069.711</v>
      </c>
      <c r="G113" s="17">
        <f>C113*E113</f>
        <v>52118.15</v>
      </c>
      <c r="H113" s="17">
        <f>G113-F113</f>
        <v>8048.4389999999985</v>
      </c>
    </row>
    <row r="114" spans="1:8" ht="15">
      <c r="A114" s="14" t="s">
        <v>114</v>
      </c>
      <c r="B114" s="27" t="s">
        <v>115</v>
      </c>
      <c r="C114" s="3">
        <v>150</v>
      </c>
      <c r="D114" s="44">
        <v>200.216</v>
      </c>
      <c r="E114" s="28">
        <v>196.7</v>
      </c>
      <c r="F114" s="7">
        <f>C114*D114</f>
        <v>30032.4</v>
      </c>
      <c r="G114" s="17">
        <f>C114*E114</f>
        <v>29505</v>
      </c>
      <c r="H114" s="17">
        <f>G114-F114</f>
        <v>-527.4000000000015</v>
      </c>
    </row>
    <row r="115" spans="1:8" ht="15">
      <c r="A115" s="14" t="s">
        <v>110</v>
      </c>
      <c r="B115" s="27" t="s">
        <v>111</v>
      </c>
      <c r="C115" s="3">
        <v>250</v>
      </c>
      <c r="D115" s="45">
        <v>143.649</v>
      </c>
      <c r="E115" s="10">
        <v>172.12</v>
      </c>
      <c r="F115" s="7">
        <f>C115*D115</f>
        <v>35912.25</v>
      </c>
      <c r="G115" s="17">
        <f>C115*E115</f>
        <v>43030</v>
      </c>
      <c r="H115" s="17">
        <f>G115-F115</f>
        <v>7117.75</v>
      </c>
    </row>
    <row r="116" spans="1:8" ht="15">
      <c r="A116" s="36" t="s">
        <v>104</v>
      </c>
      <c r="B116" s="27" t="s">
        <v>105</v>
      </c>
      <c r="C116" s="3">
        <v>200</v>
      </c>
      <c r="D116" s="45">
        <v>175.929</v>
      </c>
      <c r="E116" s="10">
        <v>200.37</v>
      </c>
      <c r="F116" s="7">
        <f>C116*D116</f>
        <v>35185.8</v>
      </c>
      <c r="G116" s="17">
        <f>C116*E116</f>
        <v>40074</v>
      </c>
      <c r="H116" s="17">
        <f>G116-F116</f>
        <v>4888.199999999997</v>
      </c>
    </row>
    <row r="117" spans="1:8" ht="15">
      <c r="A117" s="14" t="s">
        <v>102</v>
      </c>
      <c r="B117" s="27" t="s">
        <v>103</v>
      </c>
      <c r="C117" s="3">
        <v>301</v>
      </c>
      <c r="D117" s="45">
        <v>126.1058</v>
      </c>
      <c r="E117" s="10">
        <v>125.67</v>
      </c>
      <c r="F117" s="7">
        <f>C117*D117</f>
        <v>37957.8458</v>
      </c>
      <c r="G117" s="17">
        <f>C117*E117</f>
        <v>37826.67</v>
      </c>
      <c r="H117" s="17">
        <f>G117-F117</f>
        <v>-131.17580000000453</v>
      </c>
    </row>
    <row r="118" spans="1:8" ht="15">
      <c r="A118" s="34" t="s">
        <v>59</v>
      </c>
      <c r="B118" s="52"/>
      <c r="C118" s="52"/>
      <c r="D118" s="47"/>
      <c r="E118" s="24"/>
      <c r="F118" s="53">
        <f>SUM(F113:F117)</f>
        <v>183158.00680000003</v>
      </c>
      <c r="G118" s="53">
        <f>SUM(G113:G117)</f>
        <v>202553.82</v>
      </c>
      <c r="H118" s="53">
        <f>SUM(H113:H117)</f>
        <v>19395.81319999999</v>
      </c>
    </row>
    <row r="119" spans="1:8" ht="15">
      <c r="A119" s="6" t="s">
        <v>17</v>
      </c>
      <c r="C119" s="27"/>
      <c r="D119" s="44"/>
      <c r="E119" s="28"/>
      <c r="F119" s="7">
        <v>0</v>
      </c>
      <c r="G119" s="17">
        <v>0</v>
      </c>
      <c r="H119" s="17">
        <f>G119-F119</f>
        <v>0</v>
      </c>
    </row>
    <row r="120" spans="1:8" ht="15">
      <c r="A120" s="34" t="s">
        <v>60</v>
      </c>
      <c r="B120" s="52"/>
      <c r="C120" s="52"/>
      <c r="D120" s="47"/>
      <c r="E120" s="52"/>
      <c r="F120" s="53">
        <f>SUM(F118:F119)</f>
        <v>183158.00680000003</v>
      </c>
      <c r="G120" s="53">
        <f>SUM(G118:G119)</f>
        <v>202553.82</v>
      </c>
      <c r="H120" s="53">
        <f>SUM(H118:H119)</f>
        <v>19395.81319999999</v>
      </c>
    </row>
    <row r="121" spans="1:8" ht="15">
      <c r="A121" s="34"/>
      <c r="B121" s="41"/>
      <c r="C121" s="41"/>
      <c r="D121" s="47"/>
      <c r="E121" s="24"/>
      <c r="F121" s="53"/>
      <c r="G121" s="53"/>
      <c r="H121" s="53"/>
    </row>
    <row r="122" spans="1:8" ht="15">
      <c r="A122" s="26" t="s">
        <v>79</v>
      </c>
      <c r="B122" s="4"/>
      <c r="C122" s="2"/>
      <c r="D122" s="46"/>
      <c r="E122" s="28"/>
      <c r="G122" s="17"/>
      <c r="H122" s="17"/>
    </row>
    <row r="123" spans="1:6" ht="15">
      <c r="A123" s="16" t="s">
        <v>43</v>
      </c>
      <c r="C123" s="3"/>
      <c r="D123" s="48"/>
      <c r="E123" s="32"/>
      <c r="F123" s="5"/>
    </row>
    <row r="124" spans="1:8" ht="15">
      <c r="A124" s="14" t="s">
        <v>86</v>
      </c>
      <c r="B124" s="3" t="s">
        <v>87</v>
      </c>
      <c r="C124" s="3">
        <v>165</v>
      </c>
      <c r="D124" s="45">
        <v>80.657</v>
      </c>
      <c r="E124" s="10">
        <v>201.3</v>
      </c>
      <c r="F124" s="7">
        <f>C124*D124</f>
        <v>13308.404999999999</v>
      </c>
      <c r="G124" s="17">
        <f>C124*E124</f>
        <v>33214.5</v>
      </c>
      <c r="H124" s="17">
        <f>G124-F124</f>
        <v>19906.095</v>
      </c>
    </row>
    <row r="125" spans="1:8" s="29" customFormat="1" ht="15">
      <c r="A125" s="5" t="s">
        <v>33</v>
      </c>
      <c r="B125" s="27" t="s">
        <v>28</v>
      </c>
      <c r="C125" s="3">
        <v>408</v>
      </c>
      <c r="D125" s="45">
        <v>88.9046</v>
      </c>
      <c r="E125" s="10">
        <v>98.99</v>
      </c>
      <c r="F125" s="7">
        <f>C125*D125</f>
        <v>36273.0768</v>
      </c>
      <c r="G125" s="17">
        <f>C125*E125</f>
        <v>40387.92</v>
      </c>
      <c r="H125" s="17">
        <f>G125-F125</f>
        <v>4114.843199999996</v>
      </c>
    </row>
    <row r="126" spans="1:8" s="25" customFormat="1" ht="15">
      <c r="A126" s="34" t="s">
        <v>59</v>
      </c>
      <c r="B126" s="38"/>
      <c r="C126" s="38"/>
      <c r="D126" s="47"/>
      <c r="E126" s="24"/>
      <c r="F126" s="53">
        <f>SUM(F124:F125)</f>
        <v>49581.4818</v>
      </c>
      <c r="G126" s="54">
        <f>SUM(G124:G125)</f>
        <v>73602.42</v>
      </c>
      <c r="H126" s="54">
        <f>SUM(H124:H125)</f>
        <v>24020.938199999997</v>
      </c>
    </row>
    <row r="127" spans="1:8" ht="15">
      <c r="A127" s="6" t="s">
        <v>17</v>
      </c>
      <c r="C127" s="27"/>
      <c r="D127" s="44"/>
      <c r="E127" s="28"/>
      <c r="F127" s="7">
        <v>0</v>
      </c>
      <c r="G127" s="17">
        <v>0</v>
      </c>
      <c r="H127" s="17">
        <f>G127-F127</f>
        <v>0</v>
      </c>
    </row>
    <row r="128" spans="1:8" s="25" customFormat="1" ht="15">
      <c r="A128" s="34" t="s">
        <v>60</v>
      </c>
      <c r="B128" s="38"/>
      <c r="C128" s="38"/>
      <c r="D128" s="47"/>
      <c r="E128" s="38"/>
      <c r="F128" s="53">
        <f>SUM(F126:F127)</f>
        <v>49581.4818</v>
      </c>
      <c r="G128" s="53">
        <f>SUM(G126:G127)</f>
        <v>73602.42</v>
      </c>
      <c r="H128" s="53">
        <f>SUM(H126:H127)</f>
        <v>24020.938199999997</v>
      </c>
    </row>
    <row r="129" spans="1:8" s="25" customFormat="1" ht="15">
      <c r="A129" s="34"/>
      <c r="B129" s="39"/>
      <c r="C129" s="39"/>
      <c r="D129" s="47"/>
      <c r="E129" s="39"/>
      <c r="F129" s="53"/>
      <c r="G129" s="53"/>
      <c r="H129" s="53"/>
    </row>
    <row r="130" spans="1:8" s="25" customFormat="1" ht="15">
      <c r="A130" s="26" t="s">
        <v>80</v>
      </c>
      <c r="B130" s="39"/>
      <c r="C130" s="39"/>
      <c r="D130" s="47"/>
      <c r="E130" s="39"/>
      <c r="F130" s="53"/>
      <c r="G130" s="53"/>
      <c r="H130" s="53"/>
    </row>
    <row r="131" spans="1:8" s="25" customFormat="1" ht="15">
      <c r="A131" s="16" t="s">
        <v>42</v>
      </c>
      <c r="B131" s="39"/>
      <c r="C131" s="39"/>
      <c r="D131" s="47"/>
      <c r="E131" s="39"/>
      <c r="F131" s="53"/>
      <c r="G131" s="53"/>
      <c r="H131" s="53"/>
    </row>
    <row r="132" spans="1:8" s="25" customFormat="1" ht="15">
      <c r="A132" s="14" t="s">
        <v>74</v>
      </c>
      <c r="B132" s="12" t="s">
        <v>77</v>
      </c>
      <c r="C132" s="2">
        <v>553</v>
      </c>
      <c r="D132" s="43">
        <v>59.6162</v>
      </c>
      <c r="E132" s="10">
        <v>74.17</v>
      </c>
      <c r="F132" s="7">
        <f aca="true" t="shared" si="7" ref="F132:F138">C132*D132</f>
        <v>32967.7586</v>
      </c>
      <c r="G132" s="17">
        <f aca="true" t="shared" si="8" ref="G132:G138">C132*E132</f>
        <v>41016.01</v>
      </c>
      <c r="H132" s="17">
        <f aca="true" t="shared" si="9" ref="H132:H138">G132-F132</f>
        <v>8048.251400000001</v>
      </c>
    </row>
    <row r="133" spans="1:8" s="25" customFormat="1" ht="15">
      <c r="A133" s="36" t="s">
        <v>94</v>
      </c>
      <c r="B133" s="12" t="s">
        <v>12</v>
      </c>
      <c r="C133" s="2">
        <v>427</v>
      </c>
      <c r="D133" s="43">
        <v>35.1055</v>
      </c>
      <c r="E133" s="10">
        <v>58.52</v>
      </c>
      <c r="F133" s="7">
        <f t="shared" si="7"/>
        <v>14990.048499999999</v>
      </c>
      <c r="G133" s="17">
        <f t="shared" si="8"/>
        <v>24988.04</v>
      </c>
      <c r="H133" s="17">
        <f t="shared" si="9"/>
        <v>9997.991500000002</v>
      </c>
    </row>
    <row r="134" spans="1:8" s="25" customFormat="1" ht="15">
      <c r="A134" s="51" t="s">
        <v>100</v>
      </c>
      <c r="B134" s="12" t="s">
        <v>101</v>
      </c>
      <c r="C134" s="2">
        <v>444</v>
      </c>
      <c r="D134" s="43">
        <v>50.9876</v>
      </c>
      <c r="E134" s="10">
        <v>52.55</v>
      </c>
      <c r="F134" s="7">
        <f t="shared" si="7"/>
        <v>22638.4944</v>
      </c>
      <c r="G134" s="17">
        <f t="shared" si="8"/>
        <v>23332.199999999997</v>
      </c>
      <c r="H134" s="17">
        <f>G134-F134</f>
        <v>693.7055999999975</v>
      </c>
    </row>
    <row r="135" spans="1:8" s="25" customFormat="1" ht="15">
      <c r="A135" s="51" t="s">
        <v>106</v>
      </c>
      <c r="B135" s="12" t="s">
        <v>107</v>
      </c>
      <c r="C135" s="2">
        <v>451</v>
      </c>
      <c r="D135" s="43">
        <v>38.8687</v>
      </c>
      <c r="E135" s="10">
        <v>39.61</v>
      </c>
      <c r="F135" s="7">
        <f t="shared" si="7"/>
        <v>17529.7837</v>
      </c>
      <c r="G135" s="17">
        <f t="shared" si="8"/>
        <v>17864.11</v>
      </c>
      <c r="H135" s="17">
        <f>G135-F135</f>
        <v>334.32630000000063</v>
      </c>
    </row>
    <row r="136" spans="1:8" s="25" customFormat="1" ht="15">
      <c r="A136" s="36" t="s">
        <v>95</v>
      </c>
      <c r="B136" s="12" t="s">
        <v>96</v>
      </c>
      <c r="C136" s="2">
        <v>542</v>
      </c>
      <c r="D136" s="43">
        <v>24.347</v>
      </c>
      <c r="E136" s="10">
        <v>46.82</v>
      </c>
      <c r="F136" s="7">
        <f t="shared" si="7"/>
        <v>13196.074</v>
      </c>
      <c r="G136" s="17">
        <f t="shared" si="8"/>
        <v>25376.44</v>
      </c>
      <c r="H136" s="17">
        <f t="shared" si="9"/>
        <v>12180.365999999998</v>
      </c>
    </row>
    <row r="137" spans="1:8" s="25" customFormat="1" ht="15">
      <c r="A137" s="36" t="s">
        <v>64</v>
      </c>
      <c r="B137" s="12" t="s">
        <v>65</v>
      </c>
      <c r="C137" s="2">
        <v>507</v>
      </c>
      <c r="D137" s="43">
        <v>46.7196</v>
      </c>
      <c r="E137" s="10">
        <v>48.68</v>
      </c>
      <c r="F137" s="7">
        <f t="shared" si="7"/>
        <v>23686.837199999998</v>
      </c>
      <c r="G137" s="17">
        <f t="shared" si="8"/>
        <v>24680.76</v>
      </c>
      <c r="H137" s="17">
        <f t="shared" si="9"/>
        <v>993.9228000000003</v>
      </c>
    </row>
    <row r="138" spans="1:8" s="25" customFormat="1" ht="15">
      <c r="A138" s="5" t="s">
        <v>76</v>
      </c>
      <c r="B138" s="4" t="s">
        <v>78</v>
      </c>
      <c r="C138" s="2">
        <v>851</v>
      </c>
      <c r="D138" s="46">
        <v>69.8404</v>
      </c>
      <c r="E138" s="28">
        <v>75.46</v>
      </c>
      <c r="F138" s="7">
        <f t="shared" si="7"/>
        <v>59434.180400000005</v>
      </c>
      <c r="G138" s="17">
        <f t="shared" si="8"/>
        <v>64216.45999999999</v>
      </c>
      <c r="H138" s="17">
        <f t="shared" si="9"/>
        <v>4782.279599999987</v>
      </c>
    </row>
    <row r="139" spans="1:8" s="25" customFormat="1" ht="15">
      <c r="A139" s="34" t="s">
        <v>57</v>
      </c>
      <c r="B139" s="39"/>
      <c r="C139" s="39"/>
      <c r="D139" s="47"/>
      <c r="E139" s="24"/>
      <c r="F139" s="53">
        <f>SUM(F132:F138)</f>
        <v>184443.1768</v>
      </c>
      <c r="G139" s="53">
        <f>SUM(G132:G138)</f>
        <v>221474.02</v>
      </c>
      <c r="H139" s="53">
        <f>SUM(H132:H138)</f>
        <v>37030.84319999999</v>
      </c>
    </row>
    <row r="140" spans="1:8" s="25" customFormat="1" ht="15">
      <c r="A140" s="5" t="s">
        <v>17</v>
      </c>
      <c r="B140" s="27"/>
      <c r="C140" s="3"/>
      <c r="D140" s="44"/>
      <c r="E140" s="28"/>
      <c r="F140" s="4">
        <v>0</v>
      </c>
      <c r="G140" s="4">
        <v>0</v>
      </c>
      <c r="H140" s="17">
        <f>G140-F140</f>
        <v>0</v>
      </c>
    </row>
    <row r="141" spans="1:8" s="25" customFormat="1" ht="15">
      <c r="A141" s="34" t="s">
        <v>58</v>
      </c>
      <c r="B141" s="39"/>
      <c r="C141" s="39"/>
      <c r="D141" s="47"/>
      <c r="E141" s="24"/>
      <c r="F141" s="53">
        <f>SUM(F139:F140)</f>
        <v>184443.1768</v>
      </c>
      <c r="G141" s="53">
        <f>SUM(G139:G140)</f>
        <v>221474.02</v>
      </c>
      <c r="H141" s="53">
        <f>SUM(H139:H140)</f>
        <v>37030.84319999999</v>
      </c>
    </row>
    <row r="142" spans="1:8" s="25" customFormat="1" ht="15">
      <c r="A142" s="34"/>
      <c r="B142" s="42"/>
      <c r="C142" s="42"/>
      <c r="D142" s="47"/>
      <c r="E142" s="24"/>
      <c r="F142" s="53"/>
      <c r="G142" s="53"/>
      <c r="H142" s="53"/>
    </row>
    <row r="143" spans="1:8" s="25" customFormat="1" ht="15">
      <c r="A143" s="16" t="s">
        <v>43</v>
      </c>
      <c r="C143" s="3"/>
      <c r="D143" s="45"/>
      <c r="E143" s="3"/>
      <c r="F143" s="7"/>
      <c r="G143" s="7"/>
      <c r="H143" s="7"/>
    </row>
    <row r="144" spans="1:8" s="25" customFormat="1" ht="15">
      <c r="A144" s="5" t="s">
        <v>31</v>
      </c>
      <c r="B144" s="4" t="s">
        <v>26</v>
      </c>
      <c r="C144" s="3">
        <v>220</v>
      </c>
      <c r="D144" s="44">
        <v>202.1579</v>
      </c>
      <c r="E144" s="28">
        <v>207.39</v>
      </c>
      <c r="F144" s="7">
        <f aca="true" t="shared" si="10" ref="F144:F151">C144*D144</f>
        <v>44474.738000000005</v>
      </c>
      <c r="G144" s="17">
        <f aca="true" t="shared" si="11" ref="G144:G151">C144*E144</f>
        <v>45625.799999999996</v>
      </c>
      <c r="H144" s="17">
        <f aca="true" t="shared" si="12" ref="H144:H151">G144-F144</f>
        <v>1151.0619999999908</v>
      </c>
    </row>
    <row r="145" spans="1:8" s="25" customFormat="1" ht="15">
      <c r="A145" s="5" t="s">
        <v>112</v>
      </c>
      <c r="B145" s="4" t="s">
        <v>113</v>
      </c>
      <c r="C145" s="3">
        <v>501</v>
      </c>
      <c r="D145" s="44">
        <v>103.656</v>
      </c>
      <c r="E145" s="28">
        <v>101.25</v>
      </c>
      <c r="F145" s="7">
        <f>C145*D145</f>
        <v>51931.656</v>
      </c>
      <c r="G145" s="17">
        <f>C145*E145</f>
        <v>50726.25</v>
      </c>
      <c r="H145" s="17">
        <f>G145-F145</f>
        <v>-1205.4060000000027</v>
      </c>
    </row>
    <row r="146" spans="1:8" s="25" customFormat="1" ht="15">
      <c r="A146" s="5" t="s">
        <v>90</v>
      </c>
      <c r="B146" s="4" t="s">
        <v>91</v>
      </c>
      <c r="C146" s="3">
        <v>303</v>
      </c>
      <c r="D146" s="44">
        <v>162.1482</v>
      </c>
      <c r="E146" s="28">
        <v>181.91</v>
      </c>
      <c r="F146" s="7">
        <f t="shared" si="10"/>
        <v>49130.9046</v>
      </c>
      <c r="G146" s="17">
        <f t="shared" si="11"/>
        <v>55118.729999999996</v>
      </c>
      <c r="H146" s="17">
        <f t="shared" si="12"/>
        <v>5987.825399999994</v>
      </c>
    </row>
    <row r="147" spans="1:8" s="25" customFormat="1" ht="15">
      <c r="A147" s="5" t="s">
        <v>88</v>
      </c>
      <c r="B147" s="4" t="s">
        <v>89</v>
      </c>
      <c r="C147" s="3">
        <v>200</v>
      </c>
      <c r="D147" s="44">
        <v>208.117</v>
      </c>
      <c r="E147" s="28">
        <v>181</v>
      </c>
      <c r="F147" s="7">
        <f t="shared" si="10"/>
        <v>41623.4</v>
      </c>
      <c r="G147" s="17">
        <f t="shared" si="11"/>
        <v>36200</v>
      </c>
      <c r="H147" s="17">
        <f t="shared" si="12"/>
        <v>-5423.4000000000015</v>
      </c>
    </row>
    <row r="148" spans="1:8" s="25" customFormat="1" ht="15">
      <c r="A148" s="5" t="s">
        <v>84</v>
      </c>
      <c r="B148" s="4" t="s">
        <v>85</v>
      </c>
      <c r="C148" s="3">
        <v>302</v>
      </c>
      <c r="D148" s="44">
        <v>143.3609</v>
      </c>
      <c r="E148" s="28">
        <v>144.08</v>
      </c>
      <c r="F148" s="7">
        <f t="shared" si="10"/>
        <v>43294.991799999996</v>
      </c>
      <c r="G148" s="17">
        <f t="shared" si="11"/>
        <v>43512.16</v>
      </c>
      <c r="H148" s="17">
        <f t="shared" si="12"/>
        <v>217.16820000000735</v>
      </c>
    </row>
    <row r="149" spans="1:8" s="25" customFormat="1" ht="15">
      <c r="A149" s="5" t="s">
        <v>63</v>
      </c>
      <c r="B149" s="4" t="s">
        <v>66</v>
      </c>
      <c r="C149" s="3">
        <v>172</v>
      </c>
      <c r="D149" s="44">
        <v>177.812</v>
      </c>
      <c r="E149" s="28">
        <v>224.77</v>
      </c>
      <c r="F149" s="7">
        <f>C149*D149</f>
        <v>30583.664</v>
      </c>
      <c r="G149" s="17">
        <f>C149*E149</f>
        <v>38660.44</v>
      </c>
      <c r="H149" s="17">
        <f>G149-F149</f>
        <v>8076.776000000002</v>
      </c>
    </row>
    <row r="150" spans="1:8" s="25" customFormat="1" ht="15">
      <c r="A150" s="6" t="s">
        <v>82</v>
      </c>
      <c r="B150" s="27" t="s">
        <v>83</v>
      </c>
      <c r="C150" s="3">
        <v>453</v>
      </c>
      <c r="D150" s="45">
        <v>134.371</v>
      </c>
      <c r="E150" s="10">
        <v>132.43</v>
      </c>
      <c r="F150" s="7">
        <f t="shared" si="10"/>
        <v>60870.063</v>
      </c>
      <c r="G150" s="17">
        <f t="shared" si="11"/>
        <v>59990.79</v>
      </c>
      <c r="H150" s="17">
        <f t="shared" si="12"/>
        <v>-879.273000000001</v>
      </c>
    </row>
    <row r="151" spans="1:8" s="25" customFormat="1" ht="15">
      <c r="A151" s="5" t="s">
        <v>108</v>
      </c>
      <c r="B151" s="4" t="s">
        <v>109</v>
      </c>
      <c r="C151" s="3">
        <v>200</v>
      </c>
      <c r="D151" s="44">
        <v>275.799</v>
      </c>
      <c r="E151" s="28">
        <v>304.77</v>
      </c>
      <c r="F151" s="7">
        <f t="shared" si="10"/>
        <v>55159.799999999996</v>
      </c>
      <c r="G151" s="17">
        <f t="shared" si="11"/>
        <v>60954</v>
      </c>
      <c r="H151" s="17">
        <f t="shared" si="12"/>
        <v>5794.200000000004</v>
      </c>
    </row>
    <row r="152" spans="1:8" s="25" customFormat="1" ht="15">
      <c r="A152" s="34" t="s">
        <v>59</v>
      </c>
      <c r="B152" s="42"/>
      <c r="C152" s="42"/>
      <c r="D152" s="47"/>
      <c r="E152" s="24"/>
      <c r="F152" s="53">
        <f>SUM(F144:F151)</f>
        <v>377069.21739999996</v>
      </c>
      <c r="G152" s="53">
        <f>SUM(G144:G151)</f>
        <v>390788.17</v>
      </c>
      <c r="H152" s="53">
        <f>SUM(H144:H151)</f>
        <v>13718.952599999993</v>
      </c>
    </row>
    <row r="153" spans="1:8" s="25" customFormat="1" ht="15">
      <c r="A153" s="6" t="s">
        <v>17</v>
      </c>
      <c r="B153" s="27"/>
      <c r="C153" s="27"/>
      <c r="D153" s="44"/>
      <c r="E153" s="28"/>
      <c r="F153" s="7">
        <v>0</v>
      </c>
      <c r="G153" s="7">
        <f>F153</f>
        <v>0</v>
      </c>
      <c r="H153" s="17">
        <f>G153-F153</f>
        <v>0</v>
      </c>
    </row>
    <row r="154" spans="1:8" s="25" customFormat="1" ht="15">
      <c r="A154" s="34" t="s">
        <v>60</v>
      </c>
      <c r="B154" s="42"/>
      <c r="C154" s="42"/>
      <c r="D154" s="47"/>
      <c r="E154" s="42"/>
      <c r="F154" s="53">
        <f>SUM(F152:F153)</f>
        <v>377069.21739999996</v>
      </c>
      <c r="G154" s="53">
        <f>SUM(G152:G153)</f>
        <v>390788.17</v>
      </c>
      <c r="H154" s="53">
        <f>SUM(H152:H153)</f>
        <v>13718.952599999993</v>
      </c>
    </row>
    <row r="155" spans="1:8" s="25" customFormat="1" ht="15">
      <c r="A155" s="34"/>
      <c r="B155" s="39"/>
      <c r="C155" s="39"/>
      <c r="D155" s="47"/>
      <c r="E155" s="39"/>
      <c r="F155" s="53"/>
      <c r="G155" s="53"/>
      <c r="H155" s="53"/>
    </row>
    <row r="156" spans="1:8" s="25" customFormat="1" ht="15">
      <c r="A156" s="26" t="s">
        <v>81</v>
      </c>
      <c r="B156" s="39"/>
      <c r="C156" s="39"/>
      <c r="D156" s="47"/>
      <c r="E156" s="39"/>
      <c r="F156" s="53"/>
      <c r="G156" s="53"/>
      <c r="H156" s="53"/>
    </row>
    <row r="157" spans="1:8" s="25" customFormat="1" ht="15">
      <c r="A157" s="16" t="s">
        <v>42</v>
      </c>
      <c r="B157" s="39"/>
      <c r="C157" s="39"/>
      <c r="D157" s="47"/>
      <c r="E157" s="39"/>
      <c r="F157" s="53"/>
      <c r="G157" s="53"/>
      <c r="H157" s="53"/>
    </row>
    <row r="158" spans="1:10" s="25" customFormat="1" ht="15">
      <c r="A158" s="6" t="s">
        <v>4</v>
      </c>
      <c r="B158" s="4" t="s">
        <v>15</v>
      </c>
      <c r="C158" s="3">
        <v>506</v>
      </c>
      <c r="D158" s="45">
        <v>25.3986</v>
      </c>
      <c r="E158" s="10">
        <v>25.81</v>
      </c>
      <c r="F158" s="7">
        <f>C158*D158</f>
        <v>12851.691599999998</v>
      </c>
      <c r="G158" s="17">
        <f>C158*E158</f>
        <v>13059.859999999999</v>
      </c>
      <c r="H158" s="7">
        <f>G158-F158</f>
        <v>208.16840000000047</v>
      </c>
      <c r="J158" s="33"/>
    </row>
    <row r="159" spans="1:10" s="25" customFormat="1" ht="15">
      <c r="A159" s="6" t="s">
        <v>92</v>
      </c>
      <c r="B159" s="4" t="s">
        <v>93</v>
      </c>
      <c r="C159" s="3">
        <v>21</v>
      </c>
      <c r="D159" s="45">
        <v>832.475</v>
      </c>
      <c r="E159" s="10">
        <v>810</v>
      </c>
      <c r="F159" s="7">
        <f>C159*D159</f>
        <v>17481.975000000002</v>
      </c>
      <c r="G159" s="17">
        <f>C159*E159</f>
        <v>17010</v>
      </c>
      <c r="H159" s="7">
        <f>G159-F159</f>
        <v>-471.9750000000022</v>
      </c>
      <c r="J159" s="33"/>
    </row>
    <row r="160" spans="1:8" s="25" customFormat="1" ht="15">
      <c r="A160" s="5" t="s">
        <v>75</v>
      </c>
      <c r="B160" s="4" t="s">
        <v>40</v>
      </c>
      <c r="C160" s="2">
        <v>521</v>
      </c>
      <c r="D160" s="46">
        <v>92.566</v>
      </c>
      <c r="E160" s="28">
        <v>102.85</v>
      </c>
      <c r="F160" s="7">
        <f>C160*D160</f>
        <v>48226.886</v>
      </c>
      <c r="G160" s="17">
        <f>C160*E160</f>
        <v>53584.85</v>
      </c>
      <c r="H160" s="7">
        <f>G160-F160</f>
        <v>5357.964</v>
      </c>
    </row>
    <row r="161" spans="1:8" s="25" customFormat="1" ht="15">
      <c r="A161" s="34" t="s">
        <v>57</v>
      </c>
      <c r="B161" s="39"/>
      <c r="C161" s="39"/>
      <c r="D161" s="47"/>
      <c r="E161" s="24"/>
      <c r="F161" s="53">
        <f>SUM(F158:F160)</f>
        <v>78560.5526</v>
      </c>
      <c r="G161" s="53">
        <f>SUM(G158:G160)</f>
        <v>83654.70999999999</v>
      </c>
      <c r="H161" s="53">
        <f>SUM(H158:H160)</f>
        <v>5094.157399999998</v>
      </c>
    </row>
    <row r="162" spans="1:8" s="25" customFormat="1" ht="15">
      <c r="A162" s="5" t="s">
        <v>17</v>
      </c>
      <c r="B162" s="27"/>
      <c r="C162" s="3"/>
      <c r="D162" s="44"/>
      <c r="E162" s="28"/>
      <c r="F162" s="4">
        <v>0</v>
      </c>
      <c r="G162" s="4">
        <v>0</v>
      </c>
      <c r="H162" s="7">
        <f>G162-F162</f>
        <v>0</v>
      </c>
    </row>
    <row r="163" spans="1:8" s="25" customFormat="1" ht="15">
      <c r="A163" s="34" t="s">
        <v>58</v>
      </c>
      <c r="B163" s="39"/>
      <c r="C163" s="39"/>
      <c r="D163" s="47"/>
      <c r="E163" s="24"/>
      <c r="F163" s="53">
        <f>SUM(F161:F162)</f>
        <v>78560.5526</v>
      </c>
      <c r="G163" s="53">
        <f>SUM(G161:G162)</f>
        <v>83654.70999999999</v>
      </c>
      <c r="H163" s="53">
        <f>SUM(H161:H162)</f>
        <v>5094.157399999998</v>
      </c>
    </row>
    <row r="164" spans="1:8" s="25" customFormat="1" ht="15">
      <c r="A164" s="34"/>
      <c r="B164" s="39"/>
      <c r="C164" s="39"/>
      <c r="D164" s="47"/>
      <c r="E164" s="39"/>
      <c r="F164" s="53"/>
      <c r="G164" s="53"/>
      <c r="H164" s="53"/>
    </row>
    <row r="165" spans="1:9" ht="15">
      <c r="A165" s="16" t="s">
        <v>43</v>
      </c>
      <c r="B165" s="2"/>
      <c r="C165" s="2"/>
      <c r="D165" s="43"/>
      <c r="E165" s="28"/>
      <c r="F165" s="13"/>
      <c r="G165" s="17"/>
      <c r="H165" s="17"/>
      <c r="I165" s="12"/>
    </row>
    <row r="166" spans="1:8" s="25" customFormat="1" ht="15">
      <c r="A166" s="14" t="s">
        <v>86</v>
      </c>
      <c r="B166" s="3" t="s">
        <v>87</v>
      </c>
      <c r="C166" s="3">
        <v>25</v>
      </c>
      <c r="D166" s="45">
        <v>195.7599</v>
      </c>
      <c r="E166" s="10">
        <v>201.3</v>
      </c>
      <c r="F166" s="7">
        <f>C166*D166</f>
        <v>4893.9974999999995</v>
      </c>
      <c r="G166" s="17">
        <f>C166*E166</f>
        <v>5032.5</v>
      </c>
      <c r="H166" s="17">
        <f>G166-F166</f>
        <v>138.5025000000005</v>
      </c>
    </row>
    <row r="167" spans="1:9" ht="15">
      <c r="A167" s="34" t="s">
        <v>59</v>
      </c>
      <c r="B167" s="20"/>
      <c r="C167" s="20"/>
      <c r="D167" s="21"/>
      <c r="E167" s="24"/>
      <c r="F167" s="56">
        <f>SUM(F166:F166)</f>
        <v>4893.9974999999995</v>
      </c>
      <c r="G167" s="56">
        <f>SUM(G166:G166)</f>
        <v>5032.5</v>
      </c>
      <c r="H167" s="56">
        <f>SUM(H166:H166)</f>
        <v>138.5025000000005</v>
      </c>
      <c r="I167" s="12"/>
    </row>
    <row r="168" spans="1:9" ht="15">
      <c r="A168" s="6" t="s">
        <v>17</v>
      </c>
      <c r="B168" s="12"/>
      <c r="C168" s="2"/>
      <c r="D168" s="15"/>
      <c r="E168" s="28"/>
      <c r="F168" s="7">
        <v>0</v>
      </c>
      <c r="G168" s="17">
        <f>F168</f>
        <v>0</v>
      </c>
      <c r="H168" s="17">
        <f>G168-F168</f>
        <v>0</v>
      </c>
      <c r="I168" s="12"/>
    </row>
    <row r="169" spans="1:9" ht="15">
      <c r="A169" s="34" t="s">
        <v>60</v>
      </c>
      <c r="B169" s="2"/>
      <c r="C169" s="20"/>
      <c r="D169" s="2"/>
      <c r="E169" s="24"/>
      <c r="F169" s="18">
        <f>SUM(F167:F168)</f>
        <v>4893.9974999999995</v>
      </c>
      <c r="G169" s="18">
        <f>SUM(G167:G168)</f>
        <v>5032.5</v>
      </c>
      <c r="H169" s="18">
        <f>SUM(H167:H168)</f>
        <v>138.5025000000005</v>
      </c>
      <c r="I169" s="12"/>
    </row>
    <row r="170" spans="1:8" s="25" customFormat="1" ht="15">
      <c r="A170" s="34"/>
      <c r="B170" s="55"/>
      <c r="C170" s="55"/>
      <c r="D170" s="55"/>
      <c r="E170" s="55"/>
      <c r="F170" s="56"/>
      <c r="G170" s="56"/>
      <c r="H170" s="56"/>
    </row>
    <row r="171" spans="1:8" ht="15">
      <c r="A171" s="23" t="s">
        <v>61</v>
      </c>
      <c r="B171" s="35"/>
      <c r="C171" s="19"/>
      <c r="D171" s="25"/>
      <c r="E171" s="25"/>
      <c r="F171" s="53">
        <f>F110+F141+F163</f>
        <v>417251.6001</v>
      </c>
      <c r="G171" s="53">
        <f>G110+G141+G163</f>
        <v>469117.49</v>
      </c>
      <c r="H171" s="18">
        <f>G171-F171</f>
        <v>51865.88990000001</v>
      </c>
    </row>
    <row r="172" spans="1:8" ht="15">
      <c r="A172" s="23" t="s">
        <v>62</v>
      </c>
      <c r="B172" s="35"/>
      <c r="C172" s="19"/>
      <c r="D172" s="25"/>
      <c r="E172" s="25"/>
      <c r="F172" s="53">
        <f>F120+F128+F154+F169</f>
        <v>614702.7035000001</v>
      </c>
      <c r="G172" s="56">
        <f>G120+G128+G154+G169</f>
        <v>671976.9099999999</v>
      </c>
      <c r="H172" s="56">
        <f>H120+H128+H154+H169</f>
        <v>57274.206499999986</v>
      </c>
    </row>
  </sheetData>
  <sheetProtection/>
  <mergeCells count="2">
    <mergeCell ref="A1:H1"/>
    <mergeCell ref="A100:H100"/>
  </mergeCells>
  <printOptions horizontalCentered="1"/>
  <pageMargins left="0.7" right="0.7" top="0.75" bottom="0.75" header="0.3" footer="0.3"/>
  <pageSetup fitToHeight="2" horizontalDpi="600" verticalDpi="600" orientation="landscape" scale="55" r:id="rId1"/>
  <rowBreaks count="1" manualBreakCount="1">
    <brk id="65" max="7" man="1"/>
  </rowBreaks>
  <ignoredErrors>
    <ignoredError sqref="H62 H40 H30:H31 G22:H22 G31 H70 H139:H140 G153:H153 H161:H162 G94 H126:H127 H118:H119 H152 H81 H46 H16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2019-02-01T12:08:11Z</cp:lastPrinted>
  <dcterms:created xsi:type="dcterms:W3CDTF">2017-01-06T03:34:50Z</dcterms:created>
  <dcterms:modified xsi:type="dcterms:W3CDTF">2019-03-09T00:07:21Z</dcterms:modified>
  <cp:category/>
  <cp:version/>
  <cp:contentType/>
  <cp:contentStatus/>
</cp:coreProperties>
</file>