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4100"/>
  </bookViews>
  <sheets>
    <sheet name="Sheet1" sheetId="2" r:id="rId1"/>
  </sheets>
  <definedNames>
    <definedName name="_xlnm.Print_Area" localSheetId="0">Sheet1!$A$1:$P$54</definedName>
  </definedNames>
  <calcPr calcId="125725"/>
</workbook>
</file>

<file path=xl/calcChain.xml><?xml version="1.0" encoding="utf-8"?>
<calcChain xmlns="http://schemas.openxmlformats.org/spreadsheetml/2006/main">
  <c r="O51" i="2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8"/>
  <c r="O17"/>
  <c r="O16"/>
  <c r="O19"/>
  <c r="P23" l="1"/>
  <c r="P19"/>
  <c r="N8"/>
  <c r="N9" s="1"/>
  <c r="C44"/>
  <c r="C43"/>
  <c r="C42"/>
  <c r="C41"/>
  <c r="L51"/>
  <c r="L47"/>
  <c r="K51"/>
  <c r="K50"/>
  <c r="K49"/>
  <c r="K48"/>
  <c r="K47"/>
  <c r="K46"/>
  <c r="K45"/>
  <c r="K44"/>
  <c r="H51"/>
  <c r="H47"/>
  <c r="G51"/>
  <c r="G50"/>
  <c r="G49"/>
  <c r="G48"/>
  <c r="G47"/>
  <c r="G46"/>
  <c r="G45"/>
  <c r="G44"/>
  <c r="C48"/>
  <c r="C49" s="1"/>
  <c r="C47"/>
  <c r="C46"/>
  <c r="C45"/>
  <c r="D47" s="1"/>
  <c r="C40"/>
  <c r="D43" s="1"/>
  <c r="L43"/>
  <c r="K43"/>
  <c r="K42"/>
  <c r="K41"/>
  <c r="K40"/>
  <c r="H43"/>
  <c r="G43"/>
  <c r="G42"/>
  <c r="G41"/>
  <c r="G40"/>
  <c r="K32"/>
  <c r="G32"/>
  <c r="K31"/>
  <c r="K30"/>
  <c r="K29"/>
  <c r="K28"/>
  <c r="K27"/>
  <c r="K26"/>
  <c r="K25"/>
  <c r="K24"/>
  <c r="K23"/>
  <c r="K22"/>
  <c r="K21"/>
  <c r="K20"/>
  <c r="K19"/>
  <c r="K18"/>
  <c r="K17"/>
  <c r="L19" s="1"/>
  <c r="K16"/>
  <c r="J8"/>
  <c r="J9" s="1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F9"/>
  <c r="B9"/>
  <c r="F8"/>
  <c r="B8"/>
  <c r="C51" l="1"/>
  <c r="C50"/>
  <c r="D51" s="1"/>
  <c r="L23"/>
  <c r="L27"/>
  <c r="C22"/>
  <c r="C18"/>
  <c r="C21"/>
  <c r="C23"/>
  <c r="C19"/>
  <c r="C24"/>
  <c r="C20"/>
  <c r="D23" s="1"/>
  <c r="C16"/>
  <c r="C17"/>
  <c r="P27" l="1"/>
  <c r="P31"/>
  <c r="L31"/>
  <c r="K34"/>
  <c r="K35"/>
  <c r="K33"/>
  <c r="H27"/>
  <c r="H23"/>
  <c r="H19"/>
  <c r="D19"/>
  <c r="P35" l="1"/>
  <c r="L35"/>
  <c r="K37"/>
  <c r="K38"/>
  <c r="K39"/>
  <c r="K36"/>
  <c r="H31"/>
  <c r="P39" l="1"/>
  <c r="L39"/>
  <c r="H35"/>
  <c r="P43" l="1"/>
  <c r="H39"/>
  <c r="P47" l="1"/>
  <c r="C27"/>
  <c r="C25"/>
  <c r="C26"/>
  <c r="C28"/>
  <c r="P51" l="1"/>
  <c r="D27"/>
  <c r="C30"/>
  <c r="C32"/>
  <c r="C29"/>
  <c r="C31"/>
  <c r="D31" l="1"/>
  <c r="C36"/>
  <c r="C33"/>
  <c r="C34"/>
  <c r="C35"/>
  <c r="D35" l="1"/>
  <c r="C38"/>
  <c r="C39"/>
  <c r="C37"/>
  <c r="D39" s="1"/>
</calcChain>
</file>

<file path=xl/sharedStrings.xml><?xml version="1.0" encoding="utf-8"?>
<sst xmlns="http://schemas.openxmlformats.org/spreadsheetml/2006/main" count="202" uniqueCount="37">
  <si>
    <t>Initial Investment:</t>
  </si>
  <si>
    <t>Number of Shares:</t>
  </si>
  <si>
    <t>Stock Price as at August 15, 2017</t>
  </si>
  <si>
    <t>2017 Dividend:</t>
  </si>
  <si>
    <t>Number of Shares Rounded Down:</t>
  </si>
  <si>
    <t>Year</t>
  </si>
  <si>
    <t>March</t>
  </si>
  <si>
    <t>June</t>
  </si>
  <si>
    <t>Sept</t>
  </si>
  <si>
    <t>Dec</t>
  </si>
  <si>
    <t>1/4ly Dividends Received</t>
  </si>
  <si>
    <t>Annual Dividends Received</t>
  </si>
  <si>
    <t>February</t>
  </si>
  <si>
    <t>May</t>
  </si>
  <si>
    <t>August</t>
  </si>
  <si>
    <t>November</t>
  </si>
  <si>
    <t>2023</t>
  </si>
  <si>
    <t>Dividend Income Analysis Using Various Compound Annual Growth Rates</t>
  </si>
  <si>
    <r>
      <t xml:space="preserve">Current 1/4ly dividend: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</si>
  <si>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5 Year CAGR of Dividend: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</si>
  <si>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Obtained from Company's website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</si>
  <si>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Obtained from www.gurufocus.com</t>
    </r>
  </si>
  <si>
    <t>Month Paid</t>
  </si>
  <si>
    <t>http://investor.hormelfoods.com/Dividend</t>
  </si>
  <si>
    <t>http://investor.churchdwight.com/investors/dividend-history</t>
  </si>
  <si>
    <t>http://investor.southerncompany.com/information-for-investors/stock-information/dividends/default.aspx</t>
  </si>
  <si>
    <t>Southern Company (NYSE: SO)</t>
  </si>
  <si>
    <t>Church &amp; Dwight (NYSE: CHD)</t>
  </si>
  <si>
    <t>Hormel (NYSE: HRL)</t>
  </si>
  <si>
    <t>Broadridge (NYSE: BR)</t>
  </si>
  <si>
    <t>http://www.broadridge-ir.com/stock-information/dividend-history.aspx</t>
  </si>
  <si>
    <t>January</t>
  </si>
  <si>
    <t>April</t>
  </si>
  <si>
    <t>July</t>
  </si>
  <si>
    <t>October</t>
  </si>
  <si>
    <t>The January, April, and July dividends 2017 were $0.33. The October 2017 dividend will be $0.365.</t>
  </si>
  <si>
    <t>The March 2017 dividend was $0.56. The June, September, and December dividends are $0.58.</t>
  </si>
</sst>
</file>

<file path=xl/styles.xml><?xml version="1.0" encoding="utf-8"?>
<styleSheet xmlns="http://schemas.openxmlformats.org/spreadsheetml/2006/main">
  <numFmts count="3">
    <numFmt numFmtId="170" formatCode="&quot;$&quot;#,##0"/>
    <numFmt numFmtId="171" formatCode="&quot;$&quot;#,##0.000"/>
    <numFmt numFmtId="172" formatCode="&quot;$&quot;#,##0.00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0" fontId="0" fillId="2" borderId="0" xfId="0" applyNumberForma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172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2" fontId="0" fillId="0" borderId="7" xfId="0" applyNumberForma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0" xfId="1" applyBorder="1" applyAlignment="1" applyProtection="1">
      <alignment horizontal="left"/>
    </xf>
    <xf numFmtId="0" fontId="3" fillId="0" borderId="4" xfId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vestor.churchdwight.com/investors/dividend-history" TargetMode="External"/><Relationship Id="rId2" Type="http://schemas.openxmlformats.org/officeDocument/2006/relationships/hyperlink" Target="http://investor.hormelfoods.com/Dividend" TargetMode="External"/><Relationship Id="rId1" Type="http://schemas.openxmlformats.org/officeDocument/2006/relationships/hyperlink" Target="http://www.broadridge-ir.com/stock-information/dividend-history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vestor.southerncompany.com/information-for-investors/stock-information/dividend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topLeftCell="A11" workbookViewId="0">
      <selection activeCell="D9" sqref="A9:XFD9"/>
    </sheetView>
  </sheetViews>
  <sheetFormatPr defaultRowHeight="15"/>
  <cols>
    <col min="1" max="1" width="31.140625" customWidth="1"/>
    <col min="2" max="2" width="24.42578125" customWidth="1"/>
    <col min="3" max="3" width="19.28515625" customWidth="1"/>
    <col min="4" max="4" width="21.85546875" customWidth="1"/>
    <col min="5" max="5" width="32.28515625" style="5" customWidth="1"/>
    <col min="6" max="6" width="14.7109375" customWidth="1"/>
    <col min="7" max="7" width="18.5703125" customWidth="1"/>
    <col min="8" max="8" width="20.5703125" customWidth="1"/>
    <col min="9" max="9" width="33" customWidth="1"/>
    <col min="10" max="10" width="11.7109375" customWidth="1"/>
    <col min="11" max="11" width="14.5703125" customWidth="1"/>
    <col min="12" max="12" width="18.140625" customWidth="1"/>
    <col min="13" max="13" width="32" customWidth="1"/>
    <col min="14" max="14" width="14" customWidth="1"/>
    <col min="15" max="15" width="17" customWidth="1"/>
    <col min="16" max="16" width="18.5703125" customWidth="1"/>
  </cols>
  <sheetData>
    <row r="1" spans="1:16" ht="21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6">
      <c r="A3" s="4" t="s">
        <v>0</v>
      </c>
      <c r="B3" s="3">
        <v>10000</v>
      </c>
      <c r="F3" s="1"/>
      <c r="J3" s="1"/>
    </row>
    <row r="4" spans="1:16">
      <c r="A4" s="5"/>
      <c r="B4" s="1"/>
      <c r="F4" s="1"/>
      <c r="J4" s="1"/>
    </row>
    <row r="5" spans="1:16">
      <c r="A5" s="6" t="s">
        <v>26</v>
      </c>
      <c r="B5" s="7"/>
      <c r="C5" s="8"/>
      <c r="D5" s="9"/>
      <c r="E5" s="6" t="s">
        <v>27</v>
      </c>
      <c r="F5" s="7"/>
      <c r="G5" s="8"/>
      <c r="H5" s="9"/>
      <c r="I5" s="28" t="s">
        <v>28</v>
      </c>
      <c r="J5" s="7"/>
      <c r="K5" s="8"/>
      <c r="L5" s="9"/>
      <c r="M5" s="28" t="s">
        <v>29</v>
      </c>
      <c r="N5" s="7"/>
      <c r="O5" s="8"/>
      <c r="P5" s="9"/>
    </row>
    <row r="6" spans="1:16">
      <c r="A6" s="34" t="s">
        <v>25</v>
      </c>
      <c r="B6" s="31"/>
      <c r="C6" s="31"/>
      <c r="D6" s="32"/>
      <c r="E6" s="33" t="s">
        <v>24</v>
      </c>
      <c r="G6" s="12"/>
      <c r="H6" s="13"/>
      <c r="I6" s="33" t="s">
        <v>23</v>
      </c>
      <c r="K6" s="12"/>
      <c r="L6" s="13"/>
      <c r="M6" s="33" t="s">
        <v>30</v>
      </c>
      <c r="O6" s="12"/>
      <c r="P6" s="13"/>
    </row>
    <row r="7" spans="1:16" ht="15" customHeight="1">
      <c r="A7" s="10" t="s">
        <v>2</v>
      </c>
      <c r="B7" s="14">
        <v>48.84</v>
      </c>
      <c r="C7" s="12"/>
      <c r="D7" s="13"/>
      <c r="E7" s="10" t="s">
        <v>2</v>
      </c>
      <c r="F7" s="14">
        <v>49.96</v>
      </c>
      <c r="G7" s="12"/>
      <c r="H7" s="13"/>
      <c r="I7" s="30" t="s">
        <v>2</v>
      </c>
      <c r="J7" s="14">
        <v>34.18</v>
      </c>
      <c r="K7" s="12"/>
      <c r="L7" s="13"/>
      <c r="M7" s="30" t="s">
        <v>2</v>
      </c>
      <c r="N7" s="14">
        <v>76.03</v>
      </c>
      <c r="O7" s="12"/>
      <c r="P7" s="13"/>
    </row>
    <row r="8" spans="1:16">
      <c r="A8" s="10" t="s">
        <v>1</v>
      </c>
      <c r="B8" s="11">
        <f>$B$3/B$7</f>
        <v>204.75020475020474</v>
      </c>
      <c r="C8" s="12"/>
      <c r="D8" s="13"/>
      <c r="E8" s="10" t="s">
        <v>1</v>
      </c>
      <c r="F8" s="11">
        <f>$B$3/F$7</f>
        <v>200.16012810248199</v>
      </c>
      <c r="G8" s="12"/>
      <c r="H8" s="13"/>
      <c r="I8" s="30" t="s">
        <v>1</v>
      </c>
      <c r="J8" s="11">
        <f>$B$3/J$7</f>
        <v>292.56875365710943</v>
      </c>
      <c r="K8" s="12"/>
      <c r="L8" s="13"/>
      <c r="M8" s="30" t="s">
        <v>1</v>
      </c>
      <c r="N8" s="11">
        <f>$B$3/N$7</f>
        <v>131.5270288044193</v>
      </c>
      <c r="O8" s="12"/>
      <c r="P8" s="13"/>
    </row>
    <row r="9" spans="1:16" ht="15" customHeight="1">
      <c r="A9" s="10" t="s">
        <v>4</v>
      </c>
      <c r="B9" s="11">
        <f>ROUNDDOWN(B$8,0)</f>
        <v>204</v>
      </c>
      <c r="C9" s="12"/>
      <c r="D9" s="13"/>
      <c r="E9" s="10" t="s">
        <v>4</v>
      </c>
      <c r="F9" s="11">
        <f>ROUNDDOWN(F$8,0)</f>
        <v>200</v>
      </c>
      <c r="G9" s="12"/>
      <c r="H9" s="13"/>
      <c r="I9" s="30" t="s">
        <v>4</v>
      </c>
      <c r="J9" s="11">
        <f>ROUNDDOWN(J$8,0)</f>
        <v>292</v>
      </c>
      <c r="K9" s="12"/>
      <c r="L9" s="13"/>
      <c r="M9" s="30" t="s">
        <v>4</v>
      </c>
      <c r="N9" s="11">
        <f>ROUNDDOWN(N$8,0)</f>
        <v>131</v>
      </c>
      <c r="O9" s="12"/>
      <c r="P9" s="13"/>
    </row>
    <row r="10" spans="1:16">
      <c r="A10" s="10" t="s">
        <v>3</v>
      </c>
      <c r="B10" s="15">
        <v>2.2999999999999998</v>
      </c>
      <c r="C10" s="12"/>
      <c r="D10" s="13"/>
      <c r="E10" s="10" t="s">
        <v>3</v>
      </c>
      <c r="F10" s="15">
        <v>0.76</v>
      </c>
      <c r="G10" s="12"/>
      <c r="H10" s="13"/>
      <c r="I10" s="30" t="s">
        <v>3</v>
      </c>
      <c r="J10" s="15">
        <v>0.68</v>
      </c>
      <c r="K10" s="12"/>
      <c r="L10" s="13"/>
      <c r="M10" s="30" t="s">
        <v>3</v>
      </c>
      <c r="N10" s="15">
        <v>1.355</v>
      </c>
      <c r="O10" s="12"/>
      <c r="P10" s="13"/>
    </row>
    <row r="11" spans="1:16" ht="45" customHeight="1">
      <c r="A11" s="10" t="s">
        <v>18</v>
      </c>
      <c r="B11" s="15">
        <v>0.57999999999999996</v>
      </c>
      <c r="C11" s="35" t="s">
        <v>36</v>
      </c>
      <c r="D11" s="36"/>
      <c r="E11" s="10" t="s">
        <v>18</v>
      </c>
      <c r="F11" s="15">
        <v>0.19</v>
      </c>
      <c r="G11" s="12"/>
      <c r="H11" s="13"/>
      <c r="I11" s="10" t="s">
        <v>18</v>
      </c>
      <c r="J11" s="15">
        <v>0.17</v>
      </c>
      <c r="K11" s="12"/>
      <c r="L11" s="13"/>
      <c r="M11" s="10" t="s">
        <v>18</v>
      </c>
      <c r="N11" s="15">
        <v>0.36499999999999999</v>
      </c>
      <c r="O11" s="35" t="s">
        <v>35</v>
      </c>
      <c r="P11" s="36"/>
    </row>
    <row r="12" spans="1:16" ht="17.25">
      <c r="A12" s="10" t="s">
        <v>19</v>
      </c>
      <c r="B12" s="16">
        <v>3.5000000000000003E-2</v>
      </c>
      <c r="C12" s="12"/>
      <c r="D12" s="13"/>
      <c r="E12" s="10" t="s">
        <v>19</v>
      </c>
      <c r="F12" s="16">
        <v>0.16800000000000001</v>
      </c>
      <c r="G12" s="12"/>
      <c r="H12" s="13"/>
      <c r="I12" s="10" t="s">
        <v>19</v>
      </c>
      <c r="J12" s="16">
        <v>0.18</v>
      </c>
      <c r="K12" s="12"/>
      <c r="L12" s="13"/>
      <c r="M12" s="10" t="s">
        <v>19</v>
      </c>
      <c r="N12" s="16">
        <v>0.16700000000000001</v>
      </c>
      <c r="O12" s="12"/>
      <c r="P12" s="13"/>
    </row>
    <row r="13" spans="1:16">
      <c r="A13" s="17"/>
      <c r="B13" s="12"/>
      <c r="C13" s="12"/>
      <c r="D13" s="13"/>
      <c r="E13" s="17"/>
      <c r="F13" s="12"/>
      <c r="G13" s="12"/>
      <c r="H13" s="13"/>
      <c r="I13" s="29"/>
      <c r="J13" s="12"/>
      <c r="K13" s="12"/>
      <c r="L13" s="13"/>
      <c r="M13" s="29"/>
      <c r="N13" s="12"/>
      <c r="O13" s="12"/>
      <c r="P13" s="13"/>
    </row>
    <row r="14" spans="1:16" ht="30" customHeight="1">
      <c r="A14" s="18" t="s">
        <v>5</v>
      </c>
      <c r="B14" s="11" t="s">
        <v>22</v>
      </c>
      <c r="C14" s="19" t="s">
        <v>10</v>
      </c>
      <c r="D14" s="20" t="s">
        <v>11</v>
      </c>
      <c r="E14" s="18" t="s">
        <v>5</v>
      </c>
      <c r="F14" s="11" t="s">
        <v>22</v>
      </c>
      <c r="G14" s="19" t="s">
        <v>10</v>
      </c>
      <c r="H14" s="20" t="s">
        <v>11</v>
      </c>
      <c r="I14" s="18" t="s">
        <v>5</v>
      </c>
      <c r="J14" s="11" t="s">
        <v>22</v>
      </c>
      <c r="K14" s="19" t="s">
        <v>10</v>
      </c>
      <c r="L14" s="20" t="s">
        <v>11</v>
      </c>
      <c r="M14" s="18" t="s">
        <v>5</v>
      </c>
      <c r="N14" s="11" t="s">
        <v>22</v>
      </c>
      <c r="O14" s="19" t="s">
        <v>10</v>
      </c>
      <c r="P14" s="20" t="s">
        <v>11</v>
      </c>
    </row>
    <row r="15" spans="1:16">
      <c r="A15" s="18"/>
      <c r="B15" s="11"/>
      <c r="C15" s="11"/>
      <c r="D15" s="21"/>
      <c r="E15" s="18"/>
      <c r="F15" s="11"/>
      <c r="G15" s="11"/>
      <c r="H15" s="21"/>
      <c r="I15" s="18"/>
      <c r="J15" s="11"/>
      <c r="K15" s="11"/>
      <c r="L15" s="21"/>
      <c r="M15" s="18"/>
      <c r="N15" s="11"/>
      <c r="O15" s="11"/>
      <c r="P15" s="21"/>
    </row>
    <row r="16" spans="1:16">
      <c r="A16" s="22">
        <v>2017</v>
      </c>
      <c r="B16" s="11" t="s">
        <v>6</v>
      </c>
      <c r="C16" s="14">
        <f>$B$9*0.56</f>
        <v>114.24000000000001</v>
      </c>
      <c r="D16" s="21"/>
      <c r="E16" s="22">
        <v>2017</v>
      </c>
      <c r="F16" s="11" t="s">
        <v>6</v>
      </c>
      <c r="G16" s="14">
        <f>$F$9*$F$11</f>
        <v>38</v>
      </c>
      <c r="H16" s="21"/>
      <c r="I16" s="22">
        <v>2017</v>
      </c>
      <c r="J16" s="11" t="s">
        <v>12</v>
      </c>
      <c r="K16" s="14">
        <f>$J$9*$J$11</f>
        <v>49.64</v>
      </c>
      <c r="L16" s="21"/>
      <c r="M16" s="22">
        <v>2017</v>
      </c>
      <c r="N16" s="11" t="s">
        <v>31</v>
      </c>
      <c r="O16" s="14">
        <f>$N$9*0.33</f>
        <v>43.230000000000004</v>
      </c>
      <c r="P16" s="21"/>
    </row>
    <row r="17" spans="1:16">
      <c r="A17" s="22">
        <v>2017</v>
      </c>
      <c r="B17" s="11" t="s">
        <v>7</v>
      </c>
      <c r="C17" s="14">
        <f>$B$9*$B$11</f>
        <v>118.32</v>
      </c>
      <c r="D17" s="21"/>
      <c r="E17" s="22">
        <v>2017</v>
      </c>
      <c r="F17" s="11" t="s">
        <v>7</v>
      </c>
      <c r="G17" s="14">
        <f t="shared" ref="G17:G20" si="0">$F$9*$F$11</f>
        <v>38</v>
      </c>
      <c r="H17" s="21"/>
      <c r="I17" s="22">
        <v>2017</v>
      </c>
      <c r="J17" s="11" t="s">
        <v>13</v>
      </c>
      <c r="K17" s="14">
        <f t="shared" ref="K17:K19" si="1">$J$9*$J$11</f>
        <v>49.64</v>
      </c>
      <c r="L17" s="21"/>
      <c r="M17" s="22">
        <v>2017</v>
      </c>
      <c r="N17" s="11" t="s">
        <v>32</v>
      </c>
      <c r="O17" s="14">
        <f t="shared" ref="O17:O18" si="2">$N$9*0.33</f>
        <v>43.230000000000004</v>
      </c>
      <c r="P17" s="21"/>
    </row>
    <row r="18" spans="1:16">
      <c r="A18" s="22">
        <v>2017</v>
      </c>
      <c r="B18" s="11" t="s">
        <v>8</v>
      </c>
      <c r="C18" s="14">
        <f t="shared" ref="C18:C21" si="3">$B$9*$B$11</f>
        <v>118.32</v>
      </c>
      <c r="D18" s="21"/>
      <c r="E18" s="22">
        <v>2017</v>
      </c>
      <c r="F18" s="11" t="s">
        <v>8</v>
      </c>
      <c r="G18" s="14">
        <f t="shared" si="0"/>
        <v>38</v>
      </c>
      <c r="H18" s="21"/>
      <c r="I18" s="22">
        <v>2017</v>
      </c>
      <c r="J18" s="11" t="s">
        <v>14</v>
      </c>
      <c r="K18" s="14">
        <f t="shared" si="1"/>
        <v>49.64</v>
      </c>
      <c r="L18" s="21"/>
      <c r="M18" s="22">
        <v>2017</v>
      </c>
      <c r="N18" s="11" t="s">
        <v>33</v>
      </c>
      <c r="O18" s="14">
        <f t="shared" si="2"/>
        <v>43.230000000000004</v>
      </c>
      <c r="P18" s="21"/>
    </row>
    <row r="19" spans="1:16">
      <c r="A19" s="22">
        <v>2017</v>
      </c>
      <c r="B19" s="11" t="s">
        <v>9</v>
      </c>
      <c r="C19" s="14">
        <f t="shared" si="3"/>
        <v>118.32</v>
      </c>
      <c r="D19" s="23">
        <f>SUM(C16:C19)</f>
        <v>469.2</v>
      </c>
      <c r="E19" s="22">
        <v>2017</v>
      </c>
      <c r="F19" s="11" t="s">
        <v>9</v>
      </c>
      <c r="G19" s="14">
        <f t="shared" si="0"/>
        <v>38</v>
      </c>
      <c r="H19" s="23">
        <f>SUM(G16:G19)</f>
        <v>152</v>
      </c>
      <c r="I19" s="22">
        <v>2017</v>
      </c>
      <c r="J19" s="11" t="s">
        <v>15</v>
      </c>
      <c r="K19" s="14">
        <f t="shared" si="1"/>
        <v>49.64</v>
      </c>
      <c r="L19" s="23">
        <f>SUM(K16:K19)</f>
        <v>198.56</v>
      </c>
      <c r="M19" s="22">
        <v>2017</v>
      </c>
      <c r="N19" s="11" t="s">
        <v>34</v>
      </c>
      <c r="O19" s="14">
        <f t="shared" ref="O17:O22" si="4">$N$9*$N$11</f>
        <v>47.814999999999998</v>
      </c>
      <c r="P19" s="23">
        <f>SUM(O16:O19)</f>
        <v>177.505</v>
      </c>
    </row>
    <row r="20" spans="1:16">
      <c r="A20" s="22">
        <v>2018</v>
      </c>
      <c r="B20" s="11" t="s">
        <v>6</v>
      </c>
      <c r="C20" s="14">
        <f t="shared" si="3"/>
        <v>118.32</v>
      </c>
      <c r="D20" s="21"/>
      <c r="E20" s="22">
        <v>2018</v>
      </c>
      <c r="F20" s="11" t="s">
        <v>6</v>
      </c>
      <c r="G20" s="14">
        <f>$F$9*($F$11*1.168)</f>
        <v>44.383999999999993</v>
      </c>
      <c r="H20" s="21"/>
      <c r="I20" s="22">
        <v>2018</v>
      </c>
      <c r="J20" s="11" t="s">
        <v>12</v>
      </c>
      <c r="K20" s="14">
        <f>$J$9*($J$11*1.18)</f>
        <v>58.575200000000002</v>
      </c>
      <c r="L20" s="21"/>
      <c r="M20" s="22">
        <v>2018</v>
      </c>
      <c r="N20" s="11" t="s">
        <v>31</v>
      </c>
      <c r="O20" s="14">
        <f t="shared" si="4"/>
        <v>47.814999999999998</v>
      </c>
      <c r="P20" s="21"/>
    </row>
    <row r="21" spans="1:16">
      <c r="A21" s="22">
        <v>2018</v>
      </c>
      <c r="B21" s="11" t="s">
        <v>7</v>
      </c>
      <c r="C21" s="14">
        <f>$B$9*($B$11*1.035)</f>
        <v>122.46119999999999</v>
      </c>
      <c r="D21" s="21"/>
      <c r="E21" s="22">
        <v>2018</v>
      </c>
      <c r="F21" s="11" t="s">
        <v>7</v>
      </c>
      <c r="G21" s="14">
        <f t="shared" ref="G21:G23" si="5">$F$9*($F$11*1.168)</f>
        <v>44.383999999999993</v>
      </c>
      <c r="H21" s="21"/>
      <c r="I21" s="22">
        <v>2018</v>
      </c>
      <c r="J21" s="11" t="s">
        <v>13</v>
      </c>
      <c r="K21" s="14">
        <f t="shared" ref="K21:K23" si="6">$J$9*($J$11*1.18)</f>
        <v>58.575200000000002</v>
      </c>
      <c r="L21" s="21"/>
      <c r="M21" s="22">
        <v>2018</v>
      </c>
      <c r="N21" s="11" t="s">
        <v>32</v>
      </c>
      <c r="O21" s="14">
        <f t="shared" si="4"/>
        <v>47.814999999999998</v>
      </c>
      <c r="P21" s="21"/>
    </row>
    <row r="22" spans="1:16">
      <c r="A22" s="22">
        <v>2018</v>
      </c>
      <c r="B22" s="11" t="s">
        <v>8</v>
      </c>
      <c r="C22" s="14">
        <f t="shared" ref="C22:C24" si="7">$B$9*($B$11*1.035)</f>
        <v>122.46119999999999</v>
      </c>
      <c r="D22" s="21"/>
      <c r="E22" s="22">
        <v>2018</v>
      </c>
      <c r="F22" s="11" t="s">
        <v>8</v>
      </c>
      <c r="G22" s="14">
        <f t="shared" si="5"/>
        <v>44.383999999999993</v>
      </c>
      <c r="H22" s="21"/>
      <c r="I22" s="22">
        <v>2018</v>
      </c>
      <c r="J22" s="11" t="s">
        <v>14</v>
      </c>
      <c r="K22" s="14">
        <f t="shared" si="6"/>
        <v>58.575200000000002</v>
      </c>
      <c r="L22" s="21"/>
      <c r="M22" s="22">
        <v>2018</v>
      </c>
      <c r="N22" s="11" t="s">
        <v>33</v>
      </c>
      <c r="O22" s="14">
        <f t="shared" si="4"/>
        <v>47.814999999999998</v>
      </c>
      <c r="P22" s="21"/>
    </row>
    <row r="23" spans="1:16">
      <c r="A23" s="22">
        <v>2018</v>
      </c>
      <c r="B23" s="11" t="s">
        <v>9</v>
      </c>
      <c r="C23" s="14">
        <f t="shared" si="7"/>
        <v>122.46119999999999</v>
      </c>
      <c r="D23" s="23">
        <f>SUM(C20:C23)</f>
        <v>485.70359999999994</v>
      </c>
      <c r="E23" s="22">
        <v>2018</v>
      </c>
      <c r="F23" s="11" t="s">
        <v>9</v>
      </c>
      <c r="G23" s="14">
        <f t="shared" si="5"/>
        <v>44.383999999999993</v>
      </c>
      <c r="H23" s="23">
        <f>SUM(G20:G23)</f>
        <v>177.53599999999997</v>
      </c>
      <c r="I23" s="22">
        <v>2018</v>
      </c>
      <c r="J23" s="11" t="s">
        <v>15</v>
      </c>
      <c r="K23" s="14">
        <f t="shared" si="6"/>
        <v>58.575200000000002</v>
      </c>
      <c r="L23" s="23">
        <f>SUM(K20:K23)</f>
        <v>234.30080000000001</v>
      </c>
      <c r="M23" s="22">
        <v>2018</v>
      </c>
      <c r="N23" s="11" t="s">
        <v>34</v>
      </c>
      <c r="O23" s="14">
        <f>$O$22*(1+$N$12)</f>
        <v>55.800105000000002</v>
      </c>
      <c r="P23" s="23">
        <f>SUM(O20:O23)</f>
        <v>199.245105</v>
      </c>
    </row>
    <row r="24" spans="1:16">
      <c r="A24" s="22">
        <v>2019</v>
      </c>
      <c r="B24" s="11" t="s">
        <v>6</v>
      </c>
      <c r="C24" s="14">
        <f t="shared" si="7"/>
        <v>122.46119999999999</v>
      </c>
      <c r="D24" s="21"/>
      <c r="E24" s="22">
        <v>2019</v>
      </c>
      <c r="F24" s="11" t="s">
        <v>6</v>
      </c>
      <c r="G24" s="14">
        <f>G$23*(1+$F$12)</f>
        <v>51.84051199999999</v>
      </c>
      <c r="H24" s="21"/>
      <c r="I24" s="22">
        <v>2019</v>
      </c>
      <c r="J24" s="11" t="s">
        <v>12</v>
      </c>
      <c r="K24" s="14">
        <f>K$23*(1+$J$12)</f>
        <v>69.118735999999998</v>
      </c>
      <c r="L24" s="21"/>
      <c r="M24" s="22">
        <v>2019</v>
      </c>
      <c r="N24" s="11" t="s">
        <v>31</v>
      </c>
      <c r="O24" s="14">
        <f t="shared" ref="O24:O27" si="8">$O$22*(1+$N$12)</f>
        <v>55.800105000000002</v>
      </c>
      <c r="P24" s="21"/>
    </row>
    <row r="25" spans="1:16">
      <c r="A25" s="22">
        <v>2019</v>
      </c>
      <c r="B25" s="11" t="s">
        <v>7</v>
      </c>
      <c r="C25" s="14">
        <f>C$24*(1+B$12)</f>
        <v>126.74734199999997</v>
      </c>
      <c r="D25" s="21"/>
      <c r="E25" s="22">
        <v>2019</v>
      </c>
      <c r="F25" s="11" t="s">
        <v>7</v>
      </c>
      <c r="G25" s="14">
        <f t="shared" ref="G25:G28" si="9">G$23*(1+$F$12)</f>
        <v>51.84051199999999</v>
      </c>
      <c r="H25" s="21"/>
      <c r="I25" s="22">
        <v>2019</v>
      </c>
      <c r="J25" s="11" t="s">
        <v>13</v>
      </c>
      <c r="K25" s="14">
        <f t="shared" ref="K25:K27" si="10">K$23*(1+$J$12)</f>
        <v>69.118735999999998</v>
      </c>
      <c r="L25" s="21"/>
      <c r="M25" s="22">
        <v>2019</v>
      </c>
      <c r="N25" s="11" t="s">
        <v>32</v>
      </c>
      <c r="O25" s="14">
        <f t="shared" si="8"/>
        <v>55.800105000000002</v>
      </c>
      <c r="P25" s="21"/>
    </row>
    <row r="26" spans="1:16">
      <c r="A26" s="22">
        <v>2019</v>
      </c>
      <c r="B26" s="11" t="s">
        <v>8</v>
      </c>
      <c r="C26" s="14">
        <f t="shared" ref="C26:C28" si="11">C$24*(1+B$12)</f>
        <v>126.74734199999997</v>
      </c>
      <c r="D26" s="21"/>
      <c r="E26" s="22">
        <v>2019</v>
      </c>
      <c r="F26" s="11" t="s">
        <v>8</v>
      </c>
      <c r="G26" s="14">
        <f t="shared" si="9"/>
        <v>51.84051199999999</v>
      </c>
      <c r="H26" s="21"/>
      <c r="I26" s="22">
        <v>2019</v>
      </c>
      <c r="J26" s="11" t="s">
        <v>14</v>
      </c>
      <c r="K26" s="14">
        <f t="shared" si="10"/>
        <v>69.118735999999998</v>
      </c>
      <c r="L26" s="21"/>
      <c r="M26" s="22">
        <v>2019</v>
      </c>
      <c r="N26" s="11" t="s">
        <v>33</v>
      </c>
      <c r="O26" s="14">
        <f t="shared" si="8"/>
        <v>55.800105000000002</v>
      </c>
      <c r="P26" s="21"/>
    </row>
    <row r="27" spans="1:16">
      <c r="A27" s="22">
        <v>2019</v>
      </c>
      <c r="B27" s="11" t="s">
        <v>9</v>
      </c>
      <c r="C27" s="14">
        <f t="shared" si="11"/>
        <v>126.74734199999997</v>
      </c>
      <c r="D27" s="23">
        <f>SUM(C24:C27)</f>
        <v>502.70322599999997</v>
      </c>
      <c r="E27" s="22">
        <v>2019</v>
      </c>
      <c r="F27" s="11" t="s">
        <v>9</v>
      </c>
      <c r="G27" s="14">
        <f t="shared" si="9"/>
        <v>51.84051199999999</v>
      </c>
      <c r="H27" s="23">
        <f>SUM(G24:G27)</f>
        <v>207.36204799999996</v>
      </c>
      <c r="I27" s="22">
        <v>2019</v>
      </c>
      <c r="J27" s="11" t="s">
        <v>15</v>
      </c>
      <c r="K27" s="14">
        <f t="shared" si="10"/>
        <v>69.118735999999998</v>
      </c>
      <c r="L27" s="23">
        <f>SUM(K24:K27)</f>
        <v>276.47494399999999</v>
      </c>
      <c r="M27" s="22">
        <v>2019</v>
      </c>
      <c r="N27" s="11" t="s">
        <v>34</v>
      </c>
      <c r="O27" s="14">
        <f>$O$26*(1+$N$12)</f>
        <v>65.118722535000003</v>
      </c>
      <c r="P27" s="23">
        <f>SUM(O24:O27)</f>
        <v>232.519037535</v>
      </c>
    </row>
    <row r="28" spans="1:16">
      <c r="A28" s="22">
        <v>2020</v>
      </c>
      <c r="B28" s="11" t="s">
        <v>6</v>
      </c>
      <c r="C28" s="14">
        <f t="shared" si="11"/>
        <v>126.74734199999997</v>
      </c>
      <c r="D28" s="21"/>
      <c r="E28" s="22">
        <v>2020</v>
      </c>
      <c r="F28" s="11" t="s">
        <v>6</v>
      </c>
      <c r="G28" s="14">
        <f>G$27*(1+$F$12)</f>
        <v>60.549718015999986</v>
      </c>
      <c r="H28" s="21"/>
      <c r="I28" s="22">
        <v>2020</v>
      </c>
      <c r="J28" s="11" t="s">
        <v>12</v>
      </c>
      <c r="K28" s="14">
        <f>K$27*(1+$J$12)</f>
        <v>81.560108479999997</v>
      </c>
      <c r="L28" s="21"/>
      <c r="M28" s="22">
        <v>2020</v>
      </c>
      <c r="N28" s="11" t="s">
        <v>31</v>
      </c>
      <c r="O28" s="14">
        <f t="shared" ref="O28:O30" si="12">$O$26*(1+$N$12)</f>
        <v>65.118722535000003</v>
      </c>
      <c r="P28" s="21"/>
    </row>
    <row r="29" spans="1:16">
      <c r="A29" s="22">
        <v>2020</v>
      </c>
      <c r="B29" s="11" t="s">
        <v>7</v>
      </c>
      <c r="C29" s="14">
        <f>C$28*(1+B$12)</f>
        <v>131.18349896999996</v>
      </c>
      <c r="D29" s="21"/>
      <c r="E29" s="22">
        <v>2020</v>
      </c>
      <c r="F29" s="11" t="s">
        <v>7</v>
      </c>
      <c r="G29" s="14">
        <f t="shared" ref="G29:G32" si="13">G$27*(1+$F$12)</f>
        <v>60.549718015999986</v>
      </c>
      <c r="H29" s="21"/>
      <c r="I29" s="22">
        <v>2020</v>
      </c>
      <c r="J29" s="11" t="s">
        <v>13</v>
      </c>
      <c r="K29" s="14">
        <f t="shared" ref="K29:K31" si="14">K$27*(1+$J$12)</f>
        <v>81.560108479999997</v>
      </c>
      <c r="L29" s="21"/>
      <c r="M29" s="22">
        <v>2020</v>
      </c>
      <c r="N29" s="11" t="s">
        <v>32</v>
      </c>
      <c r="O29" s="14">
        <f t="shared" si="12"/>
        <v>65.118722535000003</v>
      </c>
      <c r="P29" s="21"/>
    </row>
    <row r="30" spans="1:16">
      <c r="A30" s="22">
        <v>2020</v>
      </c>
      <c r="B30" s="11" t="s">
        <v>8</v>
      </c>
      <c r="C30" s="14">
        <f t="shared" ref="C30:C32" si="15">C$28*(1+B$12)</f>
        <v>131.18349896999996</v>
      </c>
      <c r="D30" s="21"/>
      <c r="E30" s="22">
        <v>2020</v>
      </c>
      <c r="F30" s="11" t="s">
        <v>8</v>
      </c>
      <c r="G30" s="14">
        <f t="shared" si="13"/>
        <v>60.549718015999986</v>
      </c>
      <c r="H30" s="21"/>
      <c r="I30" s="22">
        <v>2020</v>
      </c>
      <c r="J30" s="11" t="s">
        <v>14</v>
      </c>
      <c r="K30" s="14">
        <f t="shared" si="14"/>
        <v>81.560108479999997</v>
      </c>
      <c r="L30" s="21"/>
      <c r="M30" s="22">
        <v>2020</v>
      </c>
      <c r="N30" s="11" t="s">
        <v>33</v>
      </c>
      <c r="O30" s="14">
        <f t="shared" si="12"/>
        <v>65.118722535000003</v>
      </c>
      <c r="P30" s="21"/>
    </row>
    <row r="31" spans="1:16">
      <c r="A31" s="22">
        <v>2020</v>
      </c>
      <c r="B31" s="11" t="s">
        <v>9</v>
      </c>
      <c r="C31" s="14">
        <f t="shared" si="15"/>
        <v>131.18349896999996</v>
      </c>
      <c r="D31" s="23">
        <f>SUM(C28:C31)</f>
        <v>520.29783890999988</v>
      </c>
      <c r="E31" s="22">
        <v>2020</v>
      </c>
      <c r="F31" s="11" t="s">
        <v>9</v>
      </c>
      <c r="G31" s="14">
        <f t="shared" si="13"/>
        <v>60.549718015999986</v>
      </c>
      <c r="H31" s="23">
        <f>SUM(G28:G31)</f>
        <v>242.19887206399994</v>
      </c>
      <c r="I31" s="22">
        <v>2020</v>
      </c>
      <c r="J31" s="11" t="s">
        <v>15</v>
      </c>
      <c r="K31" s="14">
        <f t="shared" si="14"/>
        <v>81.560108479999997</v>
      </c>
      <c r="L31" s="23">
        <f>SUM(K28:K31)</f>
        <v>326.24043391999999</v>
      </c>
      <c r="M31" s="22">
        <v>2020</v>
      </c>
      <c r="N31" s="11" t="s">
        <v>34</v>
      </c>
      <c r="O31" s="14">
        <f>$O$30*(1+$N$12)</f>
        <v>75.993549198345008</v>
      </c>
      <c r="P31" s="23">
        <f>SUM(O28:O31)</f>
        <v>271.34971680334502</v>
      </c>
    </row>
    <row r="32" spans="1:16">
      <c r="A32" s="22">
        <v>2021</v>
      </c>
      <c r="B32" s="11" t="s">
        <v>6</v>
      </c>
      <c r="C32" s="14">
        <f t="shared" si="15"/>
        <v>131.18349896999996</v>
      </c>
      <c r="D32" s="21"/>
      <c r="E32" s="22">
        <v>2021</v>
      </c>
      <c r="F32" s="11" t="s">
        <v>6</v>
      </c>
      <c r="G32" s="14">
        <f>G$31*(1+$F$12)</f>
        <v>70.722070642687981</v>
      </c>
      <c r="H32" s="21"/>
      <c r="I32" s="22">
        <v>2021</v>
      </c>
      <c r="J32" s="11" t="s">
        <v>12</v>
      </c>
      <c r="K32" s="14">
        <f>K$31*(1+$F$12)</f>
        <v>95.262206704639993</v>
      </c>
      <c r="L32" s="21"/>
      <c r="M32" s="22">
        <v>2021</v>
      </c>
      <c r="N32" s="11" t="s">
        <v>31</v>
      </c>
      <c r="O32" s="14">
        <f t="shared" ref="O32:O34" si="16">$O$30*(1+$N$12)</f>
        <v>75.993549198345008</v>
      </c>
      <c r="P32" s="21"/>
    </row>
    <row r="33" spans="1:16">
      <c r="A33" s="22">
        <v>2021</v>
      </c>
      <c r="B33" s="11" t="s">
        <v>7</v>
      </c>
      <c r="C33" s="14">
        <f>C$32*(1+B$12)</f>
        <v>135.77492143394994</v>
      </c>
      <c r="D33" s="21"/>
      <c r="E33" s="22">
        <v>2021</v>
      </c>
      <c r="F33" s="11" t="s">
        <v>7</v>
      </c>
      <c r="G33" s="14">
        <f t="shared" ref="G33:G35" si="17">G$30*(1+$F$12)</f>
        <v>70.722070642687981</v>
      </c>
      <c r="H33" s="21"/>
      <c r="I33" s="22">
        <v>2021</v>
      </c>
      <c r="J33" s="11" t="s">
        <v>13</v>
      </c>
      <c r="K33" s="14">
        <f t="shared" ref="K33:K35" si="18">K$30*(1+$F$12)</f>
        <v>95.262206704639993</v>
      </c>
      <c r="L33" s="21"/>
      <c r="M33" s="22">
        <v>2021</v>
      </c>
      <c r="N33" s="11" t="s">
        <v>32</v>
      </c>
      <c r="O33" s="14">
        <f t="shared" si="16"/>
        <v>75.993549198345008</v>
      </c>
      <c r="P33" s="21"/>
    </row>
    <row r="34" spans="1:16">
      <c r="A34" s="22">
        <v>2021</v>
      </c>
      <c r="B34" s="11" t="s">
        <v>8</v>
      </c>
      <c r="C34" s="14">
        <f t="shared" ref="C34:C36" si="19">C$32*(1+B$12)</f>
        <v>135.77492143394994</v>
      </c>
      <c r="D34" s="21"/>
      <c r="E34" s="22">
        <v>2021</v>
      </c>
      <c r="F34" s="11" t="s">
        <v>8</v>
      </c>
      <c r="G34" s="14">
        <f t="shared" si="17"/>
        <v>70.722070642687981</v>
      </c>
      <c r="H34" s="21"/>
      <c r="I34" s="22">
        <v>2021</v>
      </c>
      <c r="J34" s="11" t="s">
        <v>14</v>
      </c>
      <c r="K34" s="14">
        <f t="shared" si="18"/>
        <v>95.262206704639993</v>
      </c>
      <c r="L34" s="21"/>
      <c r="M34" s="22">
        <v>2021</v>
      </c>
      <c r="N34" s="11" t="s">
        <v>33</v>
      </c>
      <c r="O34" s="14">
        <f t="shared" si="16"/>
        <v>75.993549198345008</v>
      </c>
      <c r="P34" s="21"/>
    </row>
    <row r="35" spans="1:16">
      <c r="A35" s="22">
        <v>2021</v>
      </c>
      <c r="B35" s="11" t="s">
        <v>9</v>
      </c>
      <c r="C35" s="14">
        <f t="shared" si="19"/>
        <v>135.77492143394994</v>
      </c>
      <c r="D35" s="23">
        <f>SUM(C32:C35)</f>
        <v>538.50826327184973</v>
      </c>
      <c r="E35" s="22">
        <v>2021</v>
      </c>
      <c r="F35" s="11" t="s">
        <v>9</v>
      </c>
      <c r="G35" s="14">
        <f t="shared" si="17"/>
        <v>70.722070642687981</v>
      </c>
      <c r="H35" s="23">
        <f>SUM(G32:G35)</f>
        <v>282.88828257075193</v>
      </c>
      <c r="I35" s="22">
        <v>2021</v>
      </c>
      <c r="J35" s="11" t="s">
        <v>15</v>
      </c>
      <c r="K35" s="14">
        <f t="shared" si="18"/>
        <v>95.262206704639993</v>
      </c>
      <c r="L35" s="23">
        <f>SUM(K32:K35)</f>
        <v>381.04882681855997</v>
      </c>
      <c r="M35" s="22">
        <v>2021</v>
      </c>
      <c r="N35" s="11" t="s">
        <v>34</v>
      </c>
      <c r="O35" s="14">
        <f>$O$34*(1+$N$12)</f>
        <v>88.684471914468631</v>
      </c>
      <c r="P35" s="23">
        <f>SUM(O32:O35)</f>
        <v>316.66511950950365</v>
      </c>
    </row>
    <row r="36" spans="1:16">
      <c r="A36" s="22">
        <v>2022</v>
      </c>
      <c r="B36" s="11" t="s">
        <v>6</v>
      </c>
      <c r="C36" s="14">
        <f t="shared" si="19"/>
        <v>135.77492143394994</v>
      </c>
      <c r="D36" s="21"/>
      <c r="E36" s="22">
        <v>2022</v>
      </c>
      <c r="F36" s="11" t="s">
        <v>6</v>
      </c>
      <c r="G36" s="14">
        <f>G$35*(1+$F$12)</f>
        <v>82.603378510659553</v>
      </c>
      <c r="H36" s="21"/>
      <c r="I36" s="22">
        <v>2022</v>
      </c>
      <c r="J36" s="11" t="s">
        <v>12</v>
      </c>
      <c r="K36" s="14">
        <f>K$35*(1+$F$12)</f>
        <v>111.26625743101951</v>
      </c>
      <c r="L36" s="21"/>
      <c r="M36" s="22">
        <v>2022</v>
      </c>
      <c r="N36" s="11" t="s">
        <v>31</v>
      </c>
      <c r="O36" s="14">
        <f t="shared" ref="O36:O38" si="20">$O$34*(1+$N$12)</f>
        <v>88.684471914468631</v>
      </c>
      <c r="P36" s="21"/>
    </row>
    <row r="37" spans="1:16">
      <c r="A37" s="22">
        <v>2022</v>
      </c>
      <c r="B37" s="11" t="s">
        <v>7</v>
      </c>
      <c r="C37" s="14">
        <f>C$36*(1+B$12)</f>
        <v>140.52704368413819</v>
      </c>
      <c r="D37" s="21"/>
      <c r="E37" s="22">
        <v>2022</v>
      </c>
      <c r="F37" s="11" t="s">
        <v>7</v>
      </c>
      <c r="G37" s="14">
        <f t="shared" ref="G37:G40" si="21">G$35*(1+$F$12)</f>
        <v>82.603378510659553</v>
      </c>
      <c r="H37" s="21"/>
      <c r="I37" s="22">
        <v>2022</v>
      </c>
      <c r="J37" s="11" t="s">
        <v>13</v>
      </c>
      <c r="K37" s="14">
        <f t="shared" ref="K37:K40" si="22">K$35*(1+$F$12)</f>
        <v>111.26625743101951</v>
      </c>
      <c r="L37" s="21"/>
      <c r="M37" s="22">
        <v>2022</v>
      </c>
      <c r="N37" s="11" t="s">
        <v>32</v>
      </c>
      <c r="O37" s="14">
        <f t="shared" si="20"/>
        <v>88.684471914468631</v>
      </c>
      <c r="P37" s="21"/>
    </row>
    <row r="38" spans="1:16">
      <c r="A38" s="22">
        <v>2022</v>
      </c>
      <c r="B38" s="11" t="s">
        <v>8</v>
      </c>
      <c r="C38" s="14">
        <f t="shared" ref="C38:C39" si="23">C$36*(1+B$12)</f>
        <v>140.52704368413819</v>
      </c>
      <c r="D38" s="21"/>
      <c r="E38" s="22">
        <v>2022</v>
      </c>
      <c r="F38" s="11" t="s">
        <v>8</v>
      </c>
      <c r="G38" s="14">
        <f t="shared" si="21"/>
        <v>82.603378510659553</v>
      </c>
      <c r="H38" s="21"/>
      <c r="I38" s="22">
        <v>2022</v>
      </c>
      <c r="J38" s="11" t="s">
        <v>14</v>
      </c>
      <c r="K38" s="14">
        <f t="shared" si="22"/>
        <v>111.26625743101951</v>
      </c>
      <c r="L38" s="21"/>
      <c r="M38" s="22">
        <v>2022</v>
      </c>
      <c r="N38" s="11" t="s">
        <v>33</v>
      </c>
      <c r="O38" s="14">
        <f t="shared" si="20"/>
        <v>88.684471914468631</v>
      </c>
      <c r="P38" s="21"/>
    </row>
    <row r="39" spans="1:16">
      <c r="A39" s="22">
        <v>2022</v>
      </c>
      <c r="B39" s="11" t="s">
        <v>9</v>
      </c>
      <c r="C39" s="14">
        <f t="shared" si="23"/>
        <v>140.52704368413819</v>
      </c>
      <c r="D39" s="23">
        <f>SUM(C36:C39)</f>
        <v>557.35605248636455</v>
      </c>
      <c r="E39" s="22">
        <v>2022</v>
      </c>
      <c r="F39" s="11" t="s">
        <v>9</v>
      </c>
      <c r="G39" s="14">
        <f t="shared" si="21"/>
        <v>82.603378510659553</v>
      </c>
      <c r="H39" s="23">
        <f>SUM(G36:G39)</f>
        <v>330.41351404263821</v>
      </c>
      <c r="I39" s="22">
        <v>2022</v>
      </c>
      <c r="J39" s="11" t="s">
        <v>15</v>
      </c>
      <c r="K39" s="14">
        <f t="shared" si="22"/>
        <v>111.26625743101951</v>
      </c>
      <c r="L39" s="23">
        <f>SUM(K36:K39)</f>
        <v>445.06502972407804</v>
      </c>
      <c r="M39" s="22">
        <v>2022</v>
      </c>
      <c r="N39" s="11" t="s">
        <v>34</v>
      </c>
      <c r="O39" s="14">
        <f>$O$38*(1+$N$12)</f>
        <v>103.4947787241849</v>
      </c>
      <c r="P39" s="23">
        <f>SUM(O36:O39)</f>
        <v>369.54819446759075</v>
      </c>
    </row>
    <row r="40" spans="1:16">
      <c r="A40" s="22" t="s">
        <v>16</v>
      </c>
      <c r="B40" s="11" t="s">
        <v>6</v>
      </c>
      <c r="C40" s="14">
        <f>C$36*(1+B$12)</f>
        <v>140.52704368413819</v>
      </c>
      <c r="D40" s="21"/>
      <c r="E40" s="22">
        <v>2023</v>
      </c>
      <c r="F40" s="11" t="s">
        <v>6</v>
      </c>
      <c r="G40" s="14">
        <f>G$39*(1+$F$12)</f>
        <v>96.480746100450347</v>
      </c>
      <c r="H40" s="21"/>
      <c r="I40" s="22">
        <v>2023</v>
      </c>
      <c r="J40" s="11" t="s">
        <v>12</v>
      </c>
      <c r="K40" s="14">
        <f>K$39*(1+$F$12)</f>
        <v>129.95898867943077</v>
      </c>
      <c r="L40" s="21"/>
      <c r="M40" s="22">
        <v>2023</v>
      </c>
      <c r="N40" s="11" t="s">
        <v>31</v>
      </c>
      <c r="O40" s="14">
        <f t="shared" ref="O40:O42" si="24">$O$38*(1+$N$12)</f>
        <v>103.4947787241849</v>
      </c>
      <c r="P40" s="21"/>
    </row>
    <row r="41" spans="1:16">
      <c r="A41" s="22" t="s">
        <v>16</v>
      </c>
      <c r="B41" s="11" t="s">
        <v>7</v>
      </c>
      <c r="C41" s="14">
        <f>C$40*(1+B$12)</f>
        <v>145.44549021308302</v>
      </c>
      <c r="D41" s="21"/>
      <c r="E41" s="22">
        <v>2023</v>
      </c>
      <c r="F41" s="11" t="s">
        <v>7</v>
      </c>
      <c r="G41" s="14">
        <f t="shared" ref="G41:G43" si="25">G$39*(1+$F$12)</f>
        <v>96.480746100450347</v>
      </c>
      <c r="H41" s="21"/>
      <c r="I41" s="22">
        <v>2023</v>
      </c>
      <c r="J41" s="11" t="s">
        <v>13</v>
      </c>
      <c r="K41" s="14">
        <f t="shared" ref="K41:K43" si="26">K$39*(1+$F$12)</f>
        <v>129.95898867943077</v>
      </c>
      <c r="L41" s="21"/>
      <c r="M41" s="22">
        <v>2023</v>
      </c>
      <c r="N41" s="11" t="s">
        <v>32</v>
      </c>
      <c r="O41" s="14">
        <f t="shared" si="24"/>
        <v>103.4947787241849</v>
      </c>
      <c r="P41" s="21"/>
    </row>
    <row r="42" spans="1:16">
      <c r="A42" s="22" t="s">
        <v>16</v>
      </c>
      <c r="B42" s="11" t="s">
        <v>8</v>
      </c>
      <c r="C42" s="14">
        <f t="shared" ref="C42:C44" si="27">C$40*(1+B$12)</f>
        <v>145.44549021308302</v>
      </c>
      <c r="D42" s="21"/>
      <c r="E42" s="22">
        <v>2023</v>
      </c>
      <c r="F42" s="11" t="s">
        <v>8</v>
      </c>
      <c r="G42" s="14">
        <f t="shared" si="25"/>
        <v>96.480746100450347</v>
      </c>
      <c r="H42" s="21"/>
      <c r="I42" s="22">
        <v>2023</v>
      </c>
      <c r="J42" s="11" t="s">
        <v>14</v>
      </c>
      <c r="K42" s="14">
        <f t="shared" si="26"/>
        <v>129.95898867943077</v>
      </c>
      <c r="L42" s="21"/>
      <c r="M42" s="22">
        <v>2023</v>
      </c>
      <c r="N42" s="11" t="s">
        <v>33</v>
      </c>
      <c r="O42" s="14">
        <f t="shared" si="24"/>
        <v>103.4947787241849</v>
      </c>
      <c r="P42" s="21"/>
    </row>
    <row r="43" spans="1:16">
      <c r="A43" s="22" t="s">
        <v>16</v>
      </c>
      <c r="B43" s="11" t="s">
        <v>9</v>
      </c>
      <c r="C43" s="14">
        <f t="shared" si="27"/>
        <v>145.44549021308302</v>
      </c>
      <c r="D43" s="23">
        <f>SUM(C40:C43)</f>
        <v>576.86351432338722</v>
      </c>
      <c r="E43" s="22">
        <v>2023</v>
      </c>
      <c r="F43" s="11" t="s">
        <v>9</v>
      </c>
      <c r="G43" s="14">
        <f t="shared" si="25"/>
        <v>96.480746100450347</v>
      </c>
      <c r="H43" s="23">
        <f>SUM(G40:G43)</f>
        <v>385.92298440180139</v>
      </c>
      <c r="I43" s="22">
        <v>2023</v>
      </c>
      <c r="J43" s="11" t="s">
        <v>15</v>
      </c>
      <c r="K43" s="14">
        <f t="shared" si="26"/>
        <v>129.95898867943077</v>
      </c>
      <c r="L43" s="23">
        <f>SUM(K40:K43)</f>
        <v>519.8359547177231</v>
      </c>
      <c r="M43" s="22">
        <v>2023</v>
      </c>
      <c r="N43" s="11" t="s">
        <v>34</v>
      </c>
      <c r="O43" s="14">
        <f>$O$42*(1+$N$12)</f>
        <v>120.77840677112378</v>
      </c>
      <c r="P43" s="23">
        <f>SUM(O40:O43)</f>
        <v>431.26274294367846</v>
      </c>
    </row>
    <row r="44" spans="1:16">
      <c r="A44" s="18">
        <v>2024</v>
      </c>
      <c r="B44" s="11" t="s">
        <v>6</v>
      </c>
      <c r="C44" s="14">
        <f t="shared" si="27"/>
        <v>145.44549021308302</v>
      </c>
      <c r="D44" s="21"/>
      <c r="E44" s="18">
        <v>2024</v>
      </c>
      <c r="F44" s="11" t="s">
        <v>6</v>
      </c>
      <c r="G44" s="14">
        <f>G$43*(1+$F$12)</f>
        <v>112.68951144532599</v>
      </c>
      <c r="H44" s="21"/>
      <c r="I44" s="18">
        <v>2024</v>
      </c>
      <c r="J44" s="11" t="s">
        <v>12</v>
      </c>
      <c r="K44" s="14">
        <f>K$43*(1+$F$12)</f>
        <v>151.79209877757515</v>
      </c>
      <c r="L44" s="21"/>
      <c r="M44" s="18">
        <v>2024</v>
      </c>
      <c r="N44" s="11" t="s">
        <v>31</v>
      </c>
      <c r="O44" s="14">
        <f t="shared" ref="O44:O46" si="28">$O$42*(1+$N$12)</f>
        <v>120.77840677112378</v>
      </c>
      <c r="P44" s="21"/>
    </row>
    <row r="45" spans="1:16">
      <c r="A45" s="18">
        <v>2024</v>
      </c>
      <c r="B45" s="11" t="s">
        <v>7</v>
      </c>
      <c r="C45" s="14">
        <f>C$44*(1+B$12)</f>
        <v>150.53608237054092</v>
      </c>
      <c r="D45" s="21"/>
      <c r="E45" s="18">
        <v>2024</v>
      </c>
      <c r="F45" s="11" t="s">
        <v>7</v>
      </c>
      <c r="G45" s="14">
        <f t="shared" ref="G45:G47" si="29">G$43*(1+$F$12)</f>
        <v>112.68951144532599</v>
      </c>
      <c r="H45" s="21"/>
      <c r="I45" s="18">
        <v>2024</v>
      </c>
      <c r="J45" s="11" t="s">
        <v>13</v>
      </c>
      <c r="K45" s="14">
        <f t="shared" ref="K45:K47" si="30">K$43*(1+$F$12)</f>
        <v>151.79209877757515</v>
      </c>
      <c r="L45" s="21"/>
      <c r="M45" s="18">
        <v>2024</v>
      </c>
      <c r="N45" s="11" t="s">
        <v>32</v>
      </c>
      <c r="O45" s="14">
        <f t="shared" si="28"/>
        <v>120.77840677112378</v>
      </c>
      <c r="P45" s="21"/>
    </row>
    <row r="46" spans="1:16">
      <c r="A46" s="18">
        <v>2024</v>
      </c>
      <c r="B46" s="11" t="s">
        <v>8</v>
      </c>
      <c r="C46" s="14">
        <f t="shared" ref="C46:C48" si="31">C$44*(1+B$12)</f>
        <v>150.53608237054092</v>
      </c>
      <c r="D46" s="21"/>
      <c r="E46" s="18">
        <v>2024</v>
      </c>
      <c r="F46" s="11" t="s">
        <v>8</v>
      </c>
      <c r="G46" s="14">
        <f t="shared" si="29"/>
        <v>112.68951144532599</v>
      </c>
      <c r="H46" s="21"/>
      <c r="I46" s="18">
        <v>2024</v>
      </c>
      <c r="J46" s="11" t="s">
        <v>14</v>
      </c>
      <c r="K46" s="14">
        <f t="shared" si="30"/>
        <v>151.79209877757515</v>
      </c>
      <c r="L46" s="21"/>
      <c r="M46" s="18">
        <v>2024</v>
      </c>
      <c r="N46" s="11" t="s">
        <v>33</v>
      </c>
      <c r="O46" s="14">
        <f t="shared" si="28"/>
        <v>120.77840677112378</v>
      </c>
      <c r="P46" s="21"/>
    </row>
    <row r="47" spans="1:16">
      <c r="A47" s="18">
        <v>2024</v>
      </c>
      <c r="B47" s="11" t="s">
        <v>9</v>
      </c>
      <c r="C47" s="14">
        <f t="shared" si="31"/>
        <v>150.53608237054092</v>
      </c>
      <c r="D47" s="23">
        <f>SUM(C44:C47)</f>
        <v>597.05373732470582</v>
      </c>
      <c r="E47" s="18">
        <v>2024</v>
      </c>
      <c r="F47" s="11" t="s">
        <v>9</v>
      </c>
      <c r="G47" s="14">
        <f t="shared" si="29"/>
        <v>112.68951144532599</v>
      </c>
      <c r="H47" s="23">
        <f>SUM(G44:G47)</f>
        <v>450.75804578130396</v>
      </c>
      <c r="I47" s="18">
        <v>2024</v>
      </c>
      <c r="J47" s="11" t="s">
        <v>15</v>
      </c>
      <c r="K47" s="14">
        <f t="shared" si="30"/>
        <v>151.79209877757515</v>
      </c>
      <c r="L47" s="23">
        <f>SUM(K44:K47)</f>
        <v>607.16839511030059</v>
      </c>
      <c r="M47" s="18">
        <v>2024</v>
      </c>
      <c r="N47" s="11" t="s">
        <v>34</v>
      </c>
      <c r="O47" s="14">
        <f>$O$46*(1+$N$12)</f>
        <v>140.94840070190145</v>
      </c>
      <c r="P47" s="23">
        <f>SUM(O44:O47)</f>
        <v>503.28362101527279</v>
      </c>
    </row>
    <row r="48" spans="1:16">
      <c r="A48" s="18">
        <v>2025</v>
      </c>
      <c r="B48" s="11" t="s">
        <v>6</v>
      </c>
      <c r="C48" s="14">
        <f t="shared" si="31"/>
        <v>150.53608237054092</v>
      </c>
      <c r="D48" s="21"/>
      <c r="E48" s="18">
        <v>2025</v>
      </c>
      <c r="F48" s="11" t="s">
        <v>6</v>
      </c>
      <c r="G48" s="14">
        <f>G$47*(1+$F$12)</f>
        <v>131.62134936814076</v>
      </c>
      <c r="H48" s="21"/>
      <c r="I48" s="18">
        <v>2025</v>
      </c>
      <c r="J48" s="11" t="s">
        <v>12</v>
      </c>
      <c r="K48" s="14">
        <f>K$47*(1+$F$12)</f>
        <v>177.29317137220775</v>
      </c>
      <c r="L48" s="21"/>
      <c r="M48" s="18">
        <v>2025</v>
      </c>
      <c r="N48" s="11" t="s">
        <v>31</v>
      </c>
      <c r="O48" s="14">
        <f t="shared" ref="O48:O50" si="32">$O$46*(1+$N$12)</f>
        <v>140.94840070190145</v>
      </c>
      <c r="P48" s="21"/>
    </row>
    <row r="49" spans="1:16">
      <c r="A49" s="18">
        <v>2025</v>
      </c>
      <c r="B49" s="11" t="s">
        <v>7</v>
      </c>
      <c r="C49" s="14">
        <f>C$48*(1+B$12)</f>
        <v>155.80484525350985</v>
      </c>
      <c r="D49" s="21"/>
      <c r="E49" s="18">
        <v>2025</v>
      </c>
      <c r="F49" s="11" t="s">
        <v>7</v>
      </c>
      <c r="G49" s="14">
        <f t="shared" ref="G49:G51" si="33">G$47*(1+$F$12)</f>
        <v>131.62134936814076</v>
      </c>
      <c r="H49" s="21"/>
      <c r="I49" s="18">
        <v>2025</v>
      </c>
      <c r="J49" s="11" t="s">
        <v>13</v>
      </c>
      <c r="K49" s="14">
        <f t="shared" ref="K49:K51" si="34">K$47*(1+$F$12)</f>
        <v>177.29317137220775</v>
      </c>
      <c r="L49" s="21"/>
      <c r="M49" s="18">
        <v>2025</v>
      </c>
      <c r="N49" s="11" t="s">
        <v>32</v>
      </c>
      <c r="O49" s="14">
        <f t="shared" si="32"/>
        <v>140.94840070190145</v>
      </c>
      <c r="P49" s="21"/>
    </row>
    <row r="50" spans="1:16">
      <c r="A50" s="18">
        <v>2025</v>
      </c>
      <c r="B50" s="11" t="s">
        <v>8</v>
      </c>
      <c r="C50" s="14">
        <f t="shared" ref="C50:C51" si="35">C$48*(1+B$12)</f>
        <v>155.80484525350985</v>
      </c>
      <c r="D50" s="21"/>
      <c r="E50" s="18">
        <v>2025</v>
      </c>
      <c r="F50" s="11" t="s">
        <v>8</v>
      </c>
      <c r="G50" s="14">
        <f t="shared" si="33"/>
        <v>131.62134936814076</v>
      </c>
      <c r="H50" s="21"/>
      <c r="I50" s="18">
        <v>2025</v>
      </c>
      <c r="J50" s="11" t="s">
        <v>14</v>
      </c>
      <c r="K50" s="14">
        <f t="shared" si="34"/>
        <v>177.29317137220775</v>
      </c>
      <c r="L50" s="21"/>
      <c r="M50" s="18">
        <v>2025</v>
      </c>
      <c r="N50" s="11" t="s">
        <v>33</v>
      </c>
      <c r="O50" s="14">
        <f t="shared" si="32"/>
        <v>140.94840070190145</v>
      </c>
      <c r="P50" s="21"/>
    </row>
    <row r="51" spans="1:16">
      <c r="A51" s="24">
        <v>2025</v>
      </c>
      <c r="B51" s="25" t="s">
        <v>9</v>
      </c>
      <c r="C51" s="26">
        <f t="shared" si="35"/>
        <v>155.80484525350985</v>
      </c>
      <c r="D51" s="27">
        <f>SUM(C48:C51)</f>
        <v>617.95061813107043</v>
      </c>
      <c r="E51" s="24">
        <v>2025</v>
      </c>
      <c r="F51" s="25" t="s">
        <v>9</v>
      </c>
      <c r="G51" s="26">
        <f t="shared" si="33"/>
        <v>131.62134936814076</v>
      </c>
      <c r="H51" s="27">
        <f>SUM(G48:G51)</f>
        <v>526.48539747256302</v>
      </c>
      <c r="I51" s="24">
        <v>2025</v>
      </c>
      <c r="J51" s="25" t="s">
        <v>15</v>
      </c>
      <c r="K51" s="26">
        <f t="shared" si="34"/>
        <v>177.29317137220775</v>
      </c>
      <c r="L51" s="27">
        <f>SUM(K48:K51)</f>
        <v>709.17268548883101</v>
      </c>
      <c r="M51" s="24">
        <v>2025</v>
      </c>
      <c r="N51" s="25" t="s">
        <v>34</v>
      </c>
      <c r="O51" s="26">
        <f>O$50*(1+$F$12)</f>
        <v>164.62773201982088</v>
      </c>
      <c r="P51" s="27">
        <f>SUM(O48:O51)</f>
        <v>587.47293412552517</v>
      </c>
    </row>
    <row r="53" spans="1:16" ht="17.25">
      <c r="A53" t="s">
        <v>20</v>
      </c>
    </row>
    <row r="54" spans="1:16" ht="17.25">
      <c r="A54" t="s">
        <v>21</v>
      </c>
    </row>
  </sheetData>
  <mergeCells count="4">
    <mergeCell ref="A1:L1"/>
    <mergeCell ref="A6:D6"/>
    <mergeCell ref="O11:P11"/>
    <mergeCell ref="C11:D11"/>
  </mergeCells>
  <hyperlinks>
    <hyperlink ref="M6" r:id="rId1"/>
    <hyperlink ref="I6" r:id="rId2"/>
    <hyperlink ref="E6" r:id="rId3"/>
    <hyperlink ref="A6" r:id="rId4"/>
  </hyperlinks>
  <printOptions horizontalCentered="1"/>
  <pageMargins left="0.7" right="0.7" top="0.75" bottom="0.75" header="0.3" footer="0.3"/>
  <pageSetup paperSize="5" scale="46" orientation="landscape" r:id="rId5"/>
  <ignoredErrors>
    <ignoredError sqref="A40:A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2017-08-15T18:35:28Z</cp:lastPrinted>
  <dcterms:created xsi:type="dcterms:W3CDTF">2017-08-15T15:43:09Z</dcterms:created>
  <dcterms:modified xsi:type="dcterms:W3CDTF">2017-08-15T20:16:38Z</dcterms:modified>
</cp:coreProperties>
</file>