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Sheet1!$A$1:$H$35</definedName>
  </definedNames>
  <calcPr calcId="125725"/>
</workbook>
</file>

<file path=xl/calcChain.xml><?xml version="1.0" encoding="utf-8"?>
<calcChain xmlns="http://schemas.openxmlformats.org/spreadsheetml/2006/main">
  <c r="G32" i="1"/>
  <c r="G14"/>
  <c r="D30"/>
  <c r="D29"/>
  <c r="D28"/>
  <c r="D27"/>
  <c r="D26"/>
  <c r="D24"/>
  <c r="D23"/>
  <c r="D21"/>
  <c r="D19"/>
  <c r="H9"/>
  <c r="H8"/>
  <c r="H7"/>
  <c r="H6"/>
  <c r="F12"/>
  <c r="F9"/>
  <c r="F8"/>
  <c r="F7"/>
  <c r="F6"/>
  <c r="G12"/>
  <c r="H12" s="1"/>
  <c r="G11"/>
  <c r="H11" s="1"/>
  <c r="G10"/>
  <c r="H10" s="1"/>
  <c r="G9"/>
  <c r="G8"/>
  <c r="G7"/>
  <c r="G6"/>
  <c r="F5"/>
  <c r="C5"/>
  <c r="G30"/>
  <c r="G29"/>
  <c r="G28"/>
  <c r="G27"/>
  <c r="G26"/>
  <c r="G25"/>
  <c r="F25"/>
  <c r="G24"/>
  <c r="G23"/>
  <c r="G22"/>
  <c r="F22"/>
  <c r="G21"/>
  <c r="G20"/>
  <c r="F20"/>
  <c r="G19"/>
  <c r="F13" l="1"/>
  <c r="H20"/>
  <c r="H22"/>
  <c r="H24"/>
  <c r="H26"/>
  <c r="H28"/>
  <c r="H30"/>
  <c r="H19"/>
  <c r="H23"/>
  <c r="H25"/>
  <c r="H27"/>
  <c r="H29"/>
  <c r="D5"/>
  <c r="G31"/>
  <c r="G33" s="1"/>
  <c r="G5"/>
  <c r="H5" l="1"/>
  <c r="H13" s="1"/>
  <c r="G13"/>
  <c r="G15" s="1"/>
  <c r="F31"/>
  <c r="H21"/>
  <c r="H31" s="1"/>
</calcChain>
</file>

<file path=xl/sharedStrings.xml><?xml version="1.0" encoding="utf-8"?>
<sst xmlns="http://schemas.openxmlformats.org/spreadsheetml/2006/main" count="64" uniqueCount="52">
  <si>
    <t>Quantity</t>
  </si>
  <si>
    <t>Average Cost</t>
  </si>
  <si>
    <t>Market Price</t>
  </si>
  <si>
    <t>Symbol</t>
  </si>
  <si>
    <t>Book Value</t>
  </si>
  <si>
    <t>Market Value</t>
  </si>
  <si>
    <t>Change</t>
  </si>
  <si>
    <t>BCE INC COM NEW</t>
  </si>
  <si>
    <t>BROOKFIELD BUSINESS PARTNERS L P LIMITED PARTNERSHIP UNITS</t>
  </si>
  <si>
    <t>BROOKFIELD PROPERTY PARTNERS L P</t>
  </si>
  <si>
    <t>SMART REAL ESTATE INVESTMENT TRUST VAR VTG UNIT</t>
  </si>
  <si>
    <t>CANADIAN ACCOUNT POSITIONS</t>
  </si>
  <si>
    <t>US ACCOUNT POSITIONS</t>
  </si>
  <si>
    <t>CHEVRON CORPORATION</t>
  </si>
  <si>
    <t>CISCO SYSTEMS INC</t>
  </si>
  <si>
    <t>ISHARES GLOBAL ENERGY ETF</t>
  </si>
  <si>
    <t>CVX</t>
  </si>
  <si>
    <t>CSCO</t>
  </si>
  <si>
    <t>IXC</t>
  </si>
  <si>
    <t>BCE</t>
  </si>
  <si>
    <t>BAM.A</t>
  </si>
  <si>
    <t>BBU.UN</t>
  </si>
  <si>
    <t>BPY.UN</t>
  </si>
  <si>
    <t>SRU.UN</t>
  </si>
  <si>
    <t>CASH</t>
  </si>
  <si>
    <t>AT&amp;T INC</t>
  </si>
  <si>
    <t>COLGATE PALMOLIVE CO</t>
  </si>
  <si>
    <t>CL</t>
  </si>
  <si>
    <t>XOM</t>
  </si>
  <si>
    <t>EXXON MOBIL CORP</t>
  </si>
  <si>
    <t>T</t>
  </si>
  <si>
    <t>JNJ</t>
  </si>
  <si>
    <t>NKE</t>
  </si>
  <si>
    <t>MMM</t>
  </si>
  <si>
    <t>VZ</t>
  </si>
  <si>
    <t>WMT</t>
  </si>
  <si>
    <t>JOHNSON &amp; JOHNSON</t>
  </si>
  <si>
    <t>NIKE INC CL-B</t>
  </si>
  <si>
    <t>3M COMPANY</t>
  </si>
  <si>
    <t>VERIZON COMMUNICATIONS</t>
  </si>
  <si>
    <t>WAL MART STORES INC</t>
  </si>
  <si>
    <t>BANK OF NOVA SCOTIA</t>
  </si>
  <si>
    <t>BNS</t>
  </si>
  <si>
    <t>SUB-TOTAL</t>
  </si>
  <si>
    <t>TOTAL</t>
  </si>
  <si>
    <t>Shares are held in 3 different non-registered accounts. CVX is held in 2 different accounts and purchases were made at different times which explains why there are 2 line items for CVX.</t>
  </si>
  <si>
    <t>CANADIAN NATIONAL RAILWAY</t>
  </si>
  <si>
    <t>DH CORPORATION</t>
  </si>
  <si>
    <t>CNR</t>
  </si>
  <si>
    <t>DH</t>
  </si>
  <si>
    <t>BROOKFIELD ASSET MANAGEMENT INC CLASS A LTD VTG SHS</t>
  </si>
  <si>
    <t>FFJ PORTFOLIO AS AT DECEMBER 31, 2016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</si>
</sst>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8" fontId="0" fillId="0" borderId="0" xfId="0" applyNumberFormat="1"/>
    <xf numFmtId="8" fontId="0" fillId="0" borderId="0" xfId="0" applyNumberFormat="1" applyAlignment="1">
      <alignment wrapText="1"/>
    </xf>
    <xf numFmtId="8" fontId="0" fillId="0" borderId="0" xfId="0" applyNumberFormat="1" applyAlignment="1">
      <alignment horizontal="center" wrapText="1"/>
    </xf>
    <xf numFmtId="8" fontId="0" fillId="0" borderId="0" xfId="0" applyNumberFormat="1" applyFont="1" applyAlignment="1">
      <alignment horizontal="center"/>
    </xf>
    <xf numFmtId="8" fontId="0" fillId="0" borderId="0" xfId="0" applyNumberFormat="1" applyAlignment="1">
      <alignment horizontal="left"/>
    </xf>
    <xf numFmtId="8" fontId="0" fillId="0" borderId="0" xfId="0" applyNumberFormat="1" applyFont="1" applyAlignment="1">
      <alignment horizontal="center" wrapText="1"/>
    </xf>
    <xf numFmtId="38" fontId="0" fillId="0" borderId="0" xfId="0" applyNumberFormat="1" applyAlignment="1">
      <alignment horizontal="center"/>
    </xf>
    <xf numFmtId="40" fontId="0" fillId="0" borderId="0" xfId="0" applyNumberFormat="1" applyFont="1" applyAlignment="1">
      <alignment horizontal="center"/>
    </xf>
    <xf numFmtId="38" fontId="0" fillId="0" borderId="0" xfId="0" applyNumberFormat="1" applyAlignment="1">
      <alignment horizontal="center" wrapText="1"/>
    </xf>
    <xf numFmtId="8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8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tabSelected="1" workbookViewId="0">
      <selection activeCell="H31" sqref="H31"/>
    </sheetView>
  </sheetViews>
  <sheetFormatPr defaultRowHeight="15"/>
  <cols>
    <col min="1" max="1" width="59.42578125" customWidth="1"/>
    <col min="2" max="2" width="10.7109375" customWidth="1"/>
    <col min="3" max="3" width="11.28515625" customWidth="1"/>
    <col min="4" max="4" width="14.140625" customWidth="1"/>
    <col min="5" max="6" width="14.42578125" customWidth="1"/>
    <col min="7" max="7" width="15.28515625" customWidth="1"/>
    <col min="8" max="8" width="12.7109375" customWidth="1"/>
  </cols>
  <sheetData>
    <row r="1" spans="1:11">
      <c r="A1" s="19" t="s">
        <v>51</v>
      </c>
      <c r="B1" s="19"/>
      <c r="C1" s="19"/>
      <c r="D1" s="19"/>
      <c r="E1" s="19"/>
      <c r="F1" s="19"/>
      <c r="G1" s="19"/>
      <c r="H1" s="19"/>
    </row>
    <row r="3" spans="1:11">
      <c r="A3" s="16" t="s">
        <v>11</v>
      </c>
      <c r="B3" s="16"/>
      <c r="C3" s="16"/>
      <c r="D3" s="16"/>
      <c r="E3" s="16"/>
      <c r="F3" s="16"/>
      <c r="G3" s="16"/>
      <c r="H3" s="16"/>
    </row>
    <row r="4" spans="1:11">
      <c r="A4" s="1"/>
      <c r="B4" s="2" t="s">
        <v>3</v>
      </c>
      <c r="C4" s="3" t="s">
        <v>0</v>
      </c>
      <c r="D4" s="3" t="s">
        <v>1</v>
      </c>
      <c r="E4" s="3" t="s">
        <v>2</v>
      </c>
      <c r="F4" s="3" t="s">
        <v>4</v>
      </c>
      <c r="G4" s="3" t="s">
        <v>5</v>
      </c>
      <c r="H4" s="3" t="s">
        <v>6</v>
      </c>
    </row>
    <row r="5" spans="1:11">
      <c r="A5" s="6" t="s">
        <v>41</v>
      </c>
      <c r="B5" s="8" t="s">
        <v>42</v>
      </c>
      <c r="C5" s="13">
        <f>146.600281+293.099652+248.784511</f>
        <v>688.48444399999994</v>
      </c>
      <c r="D5" s="9">
        <f>F5/C5</f>
        <v>61.555595582926493</v>
      </c>
      <c r="E5" s="9">
        <v>74.760000000000005</v>
      </c>
      <c r="F5" s="9">
        <f>9039.21+18075.08+15265.78</f>
        <v>42380.07</v>
      </c>
      <c r="G5" s="9">
        <f>E5*C5</f>
        <v>51471.097033439997</v>
      </c>
      <c r="H5" s="9">
        <f>G5-F5</f>
        <v>9091.0270334399975</v>
      </c>
    </row>
    <row r="6" spans="1:11">
      <c r="A6" s="6" t="s">
        <v>7</v>
      </c>
      <c r="B6" s="4" t="s">
        <v>19</v>
      </c>
      <c r="C6" s="12">
        <v>744</v>
      </c>
      <c r="D6" s="8">
        <v>49.586199999999998</v>
      </c>
      <c r="E6" s="4">
        <v>58.03</v>
      </c>
      <c r="F6" s="8">
        <f>C6*D6</f>
        <v>36892.132799999999</v>
      </c>
      <c r="G6" s="9">
        <f>E6*C6</f>
        <v>43174.32</v>
      </c>
      <c r="H6" s="9">
        <f t="shared" ref="H6:H12" si="0">G6-F6</f>
        <v>6282.1872000000003</v>
      </c>
    </row>
    <row r="7" spans="1:11" ht="15" customHeight="1">
      <c r="A7" s="7" t="s">
        <v>50</v>
      </c>
      <c r="B7" s="4" t="s">
        <v>20</v>
      </c>
      <c r="C7" s="12">
        <v>196</v>
      </c>
      <c r="D7" s="8">
        <v>12.256</v>
      </c>
      <c r="E7" s="4">
        <v>44.3</v>
      </c>
      <c r="F7" s="15">
        <f t="shared" ref="F7:F12" si="1">C7*D7</f>
        <v>2402.1759999999999</v>
      </c>
      <c r="G7" s="9">
        <f t="shared" ref="G7:G12" si="2">E7*C7</f>
        <v>8682.7999999999993</v>
      </c>
      <c r="H7" s="9">
        <f t="shared" si="0"/>
        <v>6280.6239999999998</v>
      </c>
    </row>
    <row r="8" spans="1:11" ht="15" customHeight="1">
      <c r="A8" s="7" t="s">
        <v>8</v>
      </c>
      <c r="B8" s="4" t="s">
        <v>21</v>
      </c>
      <c r="C8" s="12">
        <v>3</v>
      </c>
      <c r="D8" s="8">
        <v>19.835999999999999</v>
      </c>
      <c r="E8" s="4">
        <v>32.26</v>
      </c>
      <c r="F8" s="15">
        <f t="shared" si="1"/>
        <v>59.507999999999996</v>
      </c>
      <c r="G8" s="9">
        <f t="shared" si="2"/>
        <v>96.78</v>
      </c>
      <c r="H8" s="9">
        <f t="shared" si="0"/>
        <v>37.272000000000006</v>
      </c>
    </row>
    <row r="9" spans="1:11">
      <c r="A9" s="7" t="s">
        <v>9</v>
      </c>
      <c r="B9" s="4" t="s">
        <v>22</v>
      </c>
      <c r="C9" s="12">
        <v>7</v>
      </c>
      <c r="D9" s="8">
        <v>20.72</v>
      </c>
      <c r="E9" s="4">
        <v>29.33</v>
      </c>
      <c r="F9" s="15">
        <f t="shared" si="1"/>
        <v>145.04</v>
      </c>
      <c r="G9" s="9">
        <f t="shared" si="2"/>
        <v>205.31</v>
      </c>
      <c r="H9" s="9">
        <f t="shared" si="0"/>
        <v>60.27000000000001</v>
      </c>
    </row>
    <row r="10" spans="1:11">
      <c r="A10" s="6" t="s">
        <v>46</v>
      </c>
      <c r="B10" s="4" t="s">
        <v>48</v>
      </c>
      <c r="C10" s="12">
        <v>709</v>
      </c>
      <c r="D10" s="8">
        <v>74.81</v>
      </c>
      <c r="E10" s="8">
        <v>90.36</v>
      </c>
      <c r="F10" s="15">
        <v>53037.18</v>
      </c>
      <c r="G10" s="9">
        <f t="shared" si="2"/>
        <v>64065.24</v>
      </c>
      <c r="H10" s="9">
        <f t="shared" si="0"/>
        <v>11028.059999999998</v>
      </c>
      <c r="K10" s="6"/>
    </row>
    <row r="11" spans="1:11">
      <c r="A11" s="7" t="s">
        <v>47</v>
      </c>
      <c r="B11" s="4" t="s">
        <v>49</v>
      </c>
      <c r="C11" s="12">
        <v>413</v>
      </c>
      <c r="D11" s="8">
        <v>30.86</v>
      </c>
      <c r="E11" s="8">
        <v>22.28</v>
      </c>
      <c r="F11" s="15">
        <v>12744.35</v>
      </c>
      <c r="G11" s="9">
        <f t="shared" si="2"/>
        <v>9201.6400000000012</v>
      </c>
      <c r="H11" s="9">
        <f t="shared" si="0"/>
        <v>-3542.7099999999991</v>
      </c>
      <c r="K11" s="6"/>
    </row>
    <row r="12" spans="1:11">
      <c r="A12" s="7" t="s">
        <v>10</v>
      </c>
      <c r="B12" s="4" t="s">
        <v>23</v>
      </c>
      <c r="C12" s="12">
        <v>1070</v>
      </c>
      <c r="D12" s="8">
        <v>28.771100000000001</v>
      </c>
      <c r="E12" s="4">
        <v>32.29</v>
      </c>
      <c r="F12" s="15">
        <f t="shared" si="1"/>
        <v>30785.077000000001</v>
      </c>
      <c r="G12" s="9">
        <f t="shared" si="2"/>
        <v>34550.299999999996</v>
      </c>
      <c r="H12" s="9">
        <f t="shared" si="0"/>
        <v>3765.2229999999945</v>
      </c>
    </row>
    <row r="13" spans="1:11">
      <c r="A13" s="7" t="s">
        <v>43</v>
      </c>
      <c r="B13" s="4"/>
      <c r="C13" s="4"/>
      <c r="D13" s="8"/>
      <c r="E13" s="4"/>
      <c r="F13" s="8">
        <f>SUM(F5:F12)</f>
        <v>178445.5338</v>
      </c>
      <c r="G13" s="8">
        <f>SUM(G5:G12)</f>
        <v>211447.48703344</v>
      </c>
      <c r="H13" s="8">
        <f>SUM(H5:H12)</f>
        <v>33001.953233439985</v>
      </c>
    </row>
    <row r="14" spans="1:11" s="5" customFormat="1">
      <c r="A14" s="10" t="s">
        <v>24</v>
      </c>
      <c r="B14" s="4"/>
      <c r="C14" s="4"/>
      <c r="D14" s="4"/>
      <c r="E14" s="4"/>
      <c r="F14" s="4"/>
      <c r="G14" s="4">
        <f>9802.36-64293</f>
        <v>-54490.64</v>
      </c>
      <c r="H14" s="4"/>
    </row>
    <row r="15" spans="1:11" s="5" customFormat="1">
      <c r="A15" s="10" t="s">
        <v>44</v>
      </c>
      <c r="B15" s="4"/>
      <c r="C15" s="4"/>
      <c r="D15" s="4"/>
      <c r="E15" s="4"/>
      <c r="F15" s="4"/>
      <c r="G15" s="4">
        <f>SUM(G13:G14)</f>
        <v>156956.84703344002</v>
      </c>
      <c r="H15" s="4"/>
    </row>
    <row r="16" spans="1:11">
      <c r="A16" s="6"/>
      <c r="B16" s="6"/>
      <c r="C16" s="6"/>
      <c r="D16" s="6"/>
      <c r="E16" s="6"/>
      <c r="F16" s="6"/>
      <c r="G16" s="6"/>
      <c r="H16" s="6"/>
    </row>
    <row r="17" spans="1:8">
      <c r="A17" s="17" t="s">
        <v>12</v>
      </c>
      <c r="B17" s="17"/>
      <c r="C17" s="17"/>
      <c r="D17" s="17"/>
      <c r="E17" s="17"/>
      <c r="F17" s="17"/>
      <c r="G17" s="17"/>
      <c r="H17" s="17"/>
    </row>
    <row r="18" spans="1:8">
      <c r="A18" s="8"/>
      <c r="B18" s="11" t="s">
        <v>3</v>
      </c>
      <c r="C18" s="9" t="s">
        <v>0</v>
      </c>
      <c r="D18" s="9" t="s">
        <v>1</v>
      </c>
      <c r="E18" s="9" t="s">
        <v>2</v>
      </c>
      <c r="F18" s="9" t="s">
        <v>4</v>
      </c>
      <c r="G18" s="9" t="s">
        <v>5</v>
      </c>
      <c r="H18" s="9" t="s">
        <v>6</v>
      </c>
    </row>
    <row r="19" spans="1:8">
      <c r="A19" s="6" t="s">
        <v>25</v>
      </c>
      <c r="B19" s="4" t="s">
        <v>30</v>
      </c>
      <c r="C19" s="14">
        <v>519</v>
      </c>
      <c r="D19" s="8">
        <f>F19/C19</f>
        <v>34.123410404624273</v>
      </c>
      <c r="E19" s="8">
        <v>42.53</v>
      </c>
      <c r="F19" s="4">
        <v>17710.05</v>
      </c>
      <c r="G19" s="4">
        <f>C19*E19</f>
        <v>22073.07</v>
      </c>
      <c r="H19" s="4">
        <f>G19-F19</f>
        <v>4363.0200000000004</v>
      </c>
    </row>
    <row r="20" spans="1:8">
      <c r="A20" s="6" t="s">
        <v>13</v>
      </c>
      <c r="B20" s="4" t="s">
        <v>16</v>
      </c>
      <c r="C20" s="12">
        <v>859</v>
      </c>
      <c r="D20" s="8">
        <v>112.0908</v>
      </c>
      <c r="E20" s="4">
        <v>117.7</v>
      </c>
      <c r="F20" s="4">
        <f t="shared" ref="F20:F30" si="3">C20*D20</f>
        <v>96285.997199999998</v>
      </c>
      <c r="G20" s="4">
        <f t="shared" ref="G20:G30" si="4">C20*E20</f>
        <v>101104.3</v>
      </c>
      <c r="H20" s="4">
        <f t="shared" ref="H20:H30" si="5">G20-F20</f>
        <v>4818.3028000000049</v>
      </c>
    </row>
    <row r="21" spans="1:8">
      <c r="A21" s="6" t="s">
        <v>13</v>
      </c>
      <c r="B21" s="4" t="s">
        <v>16</v>
      </c>
      <c r="C21" s="12">
        <v>311</v>
      </c>
      <c r="D21" s="15">
        <f>F21/C21</f>
        <v>73.448713826366557</v>
      </c>
      <c r="E21" s="8">
        <v>117.32</v>
      </c>
      <c r="F21" s="4">
        <v>22842.55</v>
      </c>
      <c r="G21" s="4">
        <f t="shared" si="4"/>
        <v>36486.519999999997</v>
      </c>
      <c r="H21" s="4">
        <f t="shared" si="5"/>
        <v>13643.969999999998</v>
      </c>
    </row>
    <row r="22" spans="1:8">
      <c r="A22" s="6" t="s">
        <v>14</v>
      </c>
      <c r="B22" s="4" t="s">
        <v>17</v>
      </c>
      <c r="C22" s="12">
        <v>772</v>
      </c>
      <c r="D22" s="8">
        <v>18.600000000000001</v>
      </c>
      <c r="E22" s="4">
        <v>30.22</v>
      </c>
      <c r="F22" s="4">
        <f t="shared" si="3"/>
        <v>14359.2</v>
      </c>
      <c r="G22" s="4">
        <f t="shared" si="4"/>
        <v>23329.84</v>
      </c>
      <c r="H22" s="4">
        <f t="shared" si="5"/>
        <v>8970.64</v>
      </c>
    </row>
    <row r="23" spans="1:8">
      <c r="A23" s="6" t="s">
        <v>26</v>
      </c>
      <c r="B23" s="4" t="s">
        <v>27</v>
      </c>
      <c r="C23" s="14">
        <v>406</v>
      </c>
      <c r="D23" s="15">
        <f t="shared" ref="D23:D24" si="6">F23/C23</f>
        <v>62.198793103448274</v>
      </c>
      <c r="E23" s="8">
        <v>65.44</v>
      </c>
      <c r="F23" s="4">
        <v>25252.71</v>
      </c>
      <c r="G23" s="4">
        <f t="shared" si="4"/>
        <v>26568.639999999999</v>
      </c>
      <c r="H23" s="4">
        <f t="shared" si="5"/>
        <v>1315.9300000000003</v>
      </c>
    </row>
    <row r="24" spans="1:8">
      <c r="A24" s="6" t="s">
        <v>29</v>
      </c>
      <c r="B24" s="4" t="s">
        <v>28</v>
      </c>
      <c r="C24" s="14">
        <v>310</v>
      </c>
      <c r="D24" s="15">
        <f t="shared" si="6"/>
        <v>69.49393548387097</v>
      </c>
      <c r="E24" s="8">
        <v>90.26</v>
      </c>
      <c r="F24" s="4">
        <v>21543.119999999999</v>
      </c>
      <c r="G24" s="4">
        <f t="shared" si="4"/>
        <v>27980.600000000002</v>
      </c>
      <c r="H24" s="4">
        <f t="shared" si="5"/>
        <v>6437.4800000000032</v>
      </c>
    </row>
    <row r="25" spans="1:8">
      <c r="A25" s="6" t="s">
        <v>15</v>
      </c>
      <c r="B25" s="4" t="s">
        <v>18</v>
      </c>
      <c r="C25" s="12">
        <v>30</v>
      </c>
      <c r="D25" s="4">
        <v>34.527999999999999</v>
      </c>
      <c r="E25" s="8">
        <v>34.799999999999997</v>
      </c>
      <c r="F25" s="4">
        <f t="shared" si="3"/>
        <v>1035.8399999999999</v>
      </c>
      <c r="G25" s="4">
        <f t="shared" si="4"/>
        <v>1044</v>
      </c>
      <c r="H25" s="4">
        <f t="shared" si="5"/>
        <v>8.1600000000000819</v>
      </c>
    </row>
    <row r="26" spans="1:8">
      <c r="A26" s="6" t="s">
        <v>36</v>
      </c>
      <c r="B26" s="4" t="s">
        <v>31</v>
      </c>
      <c r="C26" s="14">
        <v>305</v>
      </c>
      <c r="D26" s="15">
        <f t="shared" ref="D26:D30" si="7">F26/C26</f>
        <v>99.220295081967208</v>
      </c>
      <c r="E26" s="8">
        <v>115.21</v>
      </c>
      <c r="F26" s="4">
        <v>30262.19</v>
      </c>
      <c r="G26" s="4">
        <f t="shared" si="4"/>
        <v>35139.049999999996</v>
      </c>
      <c r="H26" s="4">
        <f t="shared" si="5"/>
        <v>4876.8599999999969</v>
      </c>
    </row>
    <row r="27" spans="1:8">
      <c r="A27" s="6" t="s">
        <v>37</v>
      </c>
      <c r="B27" s="4" t="s">
        <v>32</v>
      </c>
      <c r="C27" s="14">
        <v>501</v>
      </c>
      <c r="D27" s="15">
        <f t="shared" si="7"/>
        <v>52.044770459081839</v>
      </c>
      <c r="E27" s="4">
        <v>50.83</v>
      </c>
      <c r="F27" s="4">
        <v>26074.43</v>
      </c>
      <c r="G27" s="4">
        <f t="shared" si="4"/>
        <v>25465.829999999998</v>
      </c>
      <c r="H27" s="4">
        <f t="shared" si="5"/>
        <v>-608.60000000000218</v>
      </c>
    </row>
    <row r="28" spans="1:8">
      <c r="A28" s="6" t="s">
        <v>38</v>
      </c>
      <c r="B28" s="4" t="s">
        <v>33</v>
      </c>
      <c r="C28" s="14">
        <v>384</v>
      </c>
      <c r="D28" s="15">
        <f t="shared" si="7"/>
        <v>150.93630208333335</v>
      </c>
      <c r="E28" s="4">
        <v>178.57</v>
      </c>
      <c r="F28" s="4">
        <v>57959.54</v>
      </c>
      <c r="G28" s="4">
        <f t="shared" si="4"/>
        <v>68570.880000000005</v>
      </c>
      <c r="H28" s="4">
        <f t="shared" si="5"/>
        <v>10611.340000000004</v>
      </c>
    </row>
    <row r="29" spans="1:8">
      <c r="A29" s="6" t="s">
        <v>39</v>
      </c>
      <c r="B29" s="4" t="s">
        <v>34</v>
      </c>
      <c r="C29" s="14">
        <v>505</v>
      </c>
      <c r="D29" s="15">
        <f t="shared" si="7"/>
        <v>53.644693069306932</v>
      </c>
      <c r="E29" s="4">
        <v>53.38</v>
      </c>
      <c r="F29" s="4">
        <v>27090.57</v>
      </c>
      <c r="G29" s="4">
        <f t="shared" si="4"/>
        <v>26956.9</v>
      </c>
      <c r="H29" s="4">
        <f t="shared" si="5"/>
        <v>-133.66999999999825</v>
      </c>
    </row>
    <row r="30" spans="1:8">
      <c r="A30" s="6" t="s">
        <v>40</v>
      </c>
      <c r="B30" s="4" t="s">
        <v>35</v>
      </c>
      <c r="C30" s="14">
        <v>408</v>
      </c>
      <c r="D30" s="15">
        <f t="shared" si="7"/>
        <v>59.197622549019613</v>
      </c>
      <c r="E30" s="4">
        <v>69.12</v>
      </c>
      <c r="F30" s="4">
        <v>24152.63</v>
      </c>
      <c r="G30" s="4">
        <f t="shared" si="4"/>
        <v>28200.960000000003</v>
      </c>
      <c r="H30" s="4">
        <f t="shared" si="5"/>
        <v>4048.3300000000017</v>
      </c>
    </row>
    <row r="31" spans="1:8">
      <c r="A31" s="6" t="s">
        <v>43</v>
      </c>
      <c r="B31" s="6"/>
      <c r="C31" s="6"/>
      <c r="D31" s="6"/>
      <c r="E31" s="6"/>
      <c r="F31" s="4">
        <f>SUM(F19:F30)</f>
        <v>364568.8272</v>
      </c>
      <c r="G31" s="4">
        <f t="shared" ref="G31:H31" si="8">SUM(G19:G30)</f>
        <v>422920.59000000008</v>
      </c>
      <c r="H31" s="4">
        <f t="shared" si="8"/>
        <v>58351.762800000004</v>
      </c>
    </row>
    <row r="32" spans="1:8">
      <c r="A32" s="6" t="s">
        <v>24</v>
      </c>
      <c r="B32" s="6"/>
      <c r="C32" s="6"/>
      <c r="D32" s="6"/>
      <c r="E32" s="6"/>
      <c r="F32" s="6"/>
      <c r="G32" s="4">
        <f>35+260.57</f>
        <v>295.57</v>
      </c>
      <c r="H32" s="6"/>
    </row>
    <row r="33" spans="1:8">
      <c r="A33" s="6" t="s">
        <v>44</v>
      </c>
      <c r="B33" s="6"/>
      <c r="C33" s="6"/>
      <c r="D33" s="6"/>
      <c r="E33" s="6"/>
      <c r="F33" s="6"/>
      <c r="G33" s="4">
        <f>SUM(G31:G32)</f>
        <v>423216.16000000009</v>
      </c>
      <c r="H33" s="6"/>
    </row>
    <row r="35" spans="1:8" ht="30" customHeight="1">
      <c r="A35" s="18" t="s">
        <v>45</v>
      </c>
      <c r="B35" s="18"/>
      <c r="C35" s="18"/>
      <c r="D35" s="18"/>
      <c r="E35" s="18"/>
      <c r="F35" s="18"/>
      <c r="G35" s="18"/>
      <c r="H35" s="18"/>
    </row>
  </sheetData>
  <mergeCells count="4">
    <mergeCell ref="A3:H3"/>
    <mergeCell ref="A17:H17"/>
    <mergeCell ref="A35:H35"/>
    <mergeCell ref="A1:H1"/>
  </mergeCells>
  <printOptions horizontalCentered="1"/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2017-01-07T21:35:56Z</cp:lastPrinted>
  <dcterms:created xsi:type="dcterms:W3CDTF">2017-01-06T03:34:50Z</dcterms:created>
  <dcterms:modified xsi:type="dcterms:W3CDTF">2017-01-07T21:36:02Z</dcterms:modified>
</cp:coreProperties>
</file>